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203"/>
  <workbookPr autoCompressPictures="0"/>
  <bookViews>
    <workbookView xWindow="1080" yWindow="1720" windowWidth="31080" windowHeight="17360" tabRatio="341"/>
  </bookViews>
  <sheets>
    <sheet name="AOC1" sheetId="1" r:id="rId1"/>
    <sheet name="AOC2" sheetId="5" r:id="rId2"/>
    <sheet name="Scenarios" sheetId="3" r:id="rId3"/>
    <sheet name="R-NR" sheetId="2" r:id="rId4"/>
    <sheet name="TestCases" sheetId="6" r:id="rId5"/>
    <sheet name="Rev" sheetId="7" r:id="rId6"/>
  </sheets>
  <calcPr calcId="140001" iterateDelta="1E-4" concurrentCalc="0"/>
  <extLst>
    <ext xmlns:mx="http://schemas.microsoft.com/office/mac/excel/2008/main" uri="{7523E5D3-25F3-A5E0-1632-64F254C22452}">
      <mx:ArchID Flags="2"/>
    </ext>
  </extLst>
</workbook>
</file>

<file path=xl/calcChain.xml><?xml version="1.0" encoding="utf-8"?>
<calcChain xmlns="http://schemas.openxmlformats.org/spreadsheetml/2006/main">
  <c r="D18" i="1" l="1"/>
  <c r="D3" i="1"/>
  <c r="D2" i="1"/>
  <c r="D25" i="1"/>
  <c r="D28" i="1"/>
  <c r="D2" i="5"/>
  <c r="D7" i="5"/>
  <c r="D4" i="5"/>
  <c r="D5" i="5"/>
  <c r="D6" i="5"/>
  <c r="D11" i="5"/>
  <c r="D12" i="5"/>
  <c r="D13" i="5"/>
  <c r="D8" i="5"/>
  <c r="D9" i="5"/>
  <c r="D10" i="5"/>
  <c r="D14" i="5"/>
  <c r="D15" i="5"/>
  <c r="D16" i="5"/>
  <c r="D28" i="5"/>
  <c r="D29" i="5"/>
  <c r="B34" i="5"/>
  <c r="C29" i="5"/>
  <c r="D25" i="5"/>
  <c r="D26" i="5"/>
  <c r="D18" i="5"/>
  <c r="D3" i="5"/>
  <c r="D19" i="5"/>
  <c r="D20" i="5"/>
  <c r="D23" i="5"/>
  <c r="D22" i="5"/>
  <c r="D21" i="5"/>
  <c r="D27" i="5"/>
  <c r="C27" i="5"/>
  <c r="D24" i="5"/>
  <c r="C24" i="5"/>
  <c r="D29" i="1"/>
  <c r="D20" i="1"/>
  <c r="D21" i="1"/>
  <c r="D22" i="1"/>
  <c r="D23" i="1"/>
  <c r="D26" i="1"/>
  <c r="D19" i="1"/>
  <c r="D27" i="1"/>
  <c r="D24" i="1"/>
  <c r="C24" i="1"/>
  <c r="D7" i="1"/>
  <c r="D4" i="1"/>
  <c r="D5" i="1"/>
  <c r="D6" i="1"/>
  <c r="D11" i="1"/>
  <c r="D12" i="1"/>
  <c r="D13" i="1"/>
  <c r="D8" i="1"/>
  <c r="D9" i="1"/>
  <c r="D10" i="1"/>
  <c r="D14" i="1"/>
  <c r="D15" i="1"/>
  <c r="D16" i="1"/>
  <c r="C10" i="3"/>
  <c r="B10" i="3"/>
  <c r="D10" i="3"/>
  <c r="D6" i="3"/>
  <c r="B6" i="3"/>
  <c r="C6" i="3"/>
  <c r="L10" i="3"/>
  <c r="N10" i="3"/>
  <c r="L6" i="3"/>
  <c r="N6" i="3"/>
  <c r="L7" i="3"/>
  <c r="N7" i="3"/>
  <c r="L8" i="3"/>
  <c r="N8" i="3"/>
  <c r="L9" i="3"/>
  <c r="N9" i="3"/>
  <c r="O10" i="3"/>
  <c r="O9" i="3"/>
  <c r="O8" i="3"/>
  <c r="O7" i="3"/>
  <c r="K6" i="3"/>
  <c r="K7" i="3"/>
  <c r="K8" i="3"/>
  <c r="K9" i="3"/>
  <c r="K10" i="3"/>
  <c r="O6" i="3"/>
  <c r="M10" i="3"/>
  <c r="M9" i="3"/>
  <c r="M8" i="3"/>
  <c r="M7" i="3"/>
  <c r="M6" i="3"/>
  <c r="M5" i="3"/>
  <c r="L5" i="3"/>
  <c r="B34" i="1"/>
  <c r="C29" i="1"/>
  <c r="C27" i="1"/>
</calcChain>
</file>

<file path=xl/sharedStrings.xml><?xml version="1.0" encoding="utf-8"?>
<sst xmlns="http://schemas.openxmlformats.org/spreadsheetml/2006/main" count="173" uniqueCount="102">
  <si>
    <t>AOC and Scholarship Income Worksheet</t>
  </si>
  <si>
    <t>Tuition, Fees, Required Books</t>
  </si>
  <si>
    <t>Required Supplies &amp; Optional Books</t>
  </si>
  <si>
    <r>
      <t xml:space="preserve">Scholarships </t>
    </r>
    <r>
      <rPr>
        <b/>
        <sz val="12"/>
        <color rgb="FF000000"/>
        <rFont val="Calibri"/>
        <family val="2"/>
        <charset val="1"/>
      </rPr>
      <t>Restricted</t>
    </r>
    <r>
      <rPr>
        <sz val="12"/>
        <color rgb="FF000000"/>
        <rFont val="Calibri"/>
        <family val="2"/>
        <charset val="1"/>
      </rPr>
      <t xml:space="preserve">  to QEE e.g. MAP</t>
    </r>
  </si>
  <si>
    <r>
      <t>Unrestricted</t>
    </r>
    <r>
      <rPr>
        <sz val="12"/>
        <color rgb="FF000000"/>
        <rFont val="Calibri"/>
        <family val="2"/>
        <charset val="1"/>
      </rPr>
      <t xml:space="preserve"> </t>
    </r>
    <r>
      <rPr>
        <sz val="12"/>
        <color rgb="FF000000"/>
        <rFont val="Calibri"/>
        <family val="2"/>
        <charset val="1"/>
      </rPr>
      <t xml:space="preserve">Scholarship / </t>
    </r>
    <r>
      <rPr>
        <sz val="12"/>
        <color rgb="FF000000"/>
        <rFont val="Calibri"/>
        <family val="2"/>
        <charset val="1"/>
      </rPr>
      <t>Grant Funds e.g. PELL</t>
    </r>
  </si>
  <si>
    <r>
      <t xml:space="preserve">Non-VA </t>
    </r>
    <r>
      <rPr>
        <b/>
        <sz val="12"/>
        <color rgb="FF000000"/>
        <rFont val="Calibri"/>
        <family val="2"/>
        <charset val="1"/>
      </rPr>
      <t>Restricted</t>
    </r>
    <r>
      <rPr>
        <sz val="12"/>
        <color rgb="FF000000"/>
        <rFont val="Calibri"/>
        <family val="2"/>
        <charset val="1"/>
      </rPr>
      <t xml:space="preserve"> Funds Earmarked for </t>
    </r>
    <r>
      <rPr>
        <b/>
        <sz val="12"/>
        <color rgb="FF000000"/>
        <rFont val="Calibri"/>
        <family val="2"/>
        <charset val="1"/>
      </rPr>
      <t>Non</t>
    </r>
    <r>
      <rPr>
        <sz val="12"/>
        <color rgb="FF000000"/>
        <rFont val="Calibri"/>
        <family val="2"/>
        <charset val="1"/>
      </rPr>
      <t>-QEE</t>
    </r>
  </si>
  <si>
    <t>Is the taxpayer the student? (Y/N)</t>
  </si>
  <si>
    <t>Total tuition, eligible fees and books purchased directly from the school</t>
  </si>
  <si>
    <t>(column F)</t>
  </si>
  <si>
    <t>Total other required books (purchased from other sources) and required supplies</t>
  </si>
  <si>
    <t>(column G)</t>
  </si>
  <si>
    <t>3</t>
  </si>
  <si>
    <r>
      <t xml:space="preserve">Add Lines 1 &amp; 2 for total </t>
    </r>
    <r>
      <rPr>
        <b/>
        <sz val="11"/>
        <color rgb="FF000000"/>
        <rFont val="Calibri"/>
        <family val="2"/>
        <charset val="1"/>
      </rPr>
      <t>Qualified Education Expenses</t>
    </r>
  </si>
  <si>
    <t>QEE</t>
  </si>
  <si>
    <t>4</t>
  </si>
  <si>
    <t>(column H)</t>
  </si>
  <si>
    <t>5</t>
  </si>
  <si>
    <t>QEE available for AOC on tax return and reduction to Scholarship Income</t>
  </si>
  <si>
    <t>6</t>
  </si>
  <si>
    <t>Amount of QEE to claim on Form 8863 line 27 (max $4000)</t>
  </si>
  <si>
    <t>Amt to Claim for AOC</t>
  </si>
  <si>
    <t>7</t>
  </si>
  <si>
    <t>Excess QEE after AOC</t>
  </si>
  <si>
    <t>8</t>
  </si>
  <si>
    <t>Excess restricted scholarship funds</t>
  </si>
  <si>
    <t>9</t>
  </si>
  <si>
    <r>
      <t xml:space="preserve">Unrestricted </t>
    </r>
    <r>
      <rPr>
        <sz val="11"/>
        <color rgb="FF000000"/>
        <rFont val="Calibri"/>
        <family val="2"/>
        <charset val="1"/>
      </rPr>
      <t>scholarships / grants (Pell, etc.)</t>
    </r>
  </si>
  <si>
    <t>(column I)</t>
  </si>
  <si>
    <t>10</t>
  </si>
  <si>
    <t>Unrestricted scholarships / grants + excess restricted funds</t>
  </si>
  <si>
    <t>11</t>
  </si>
  <si>
    <t>Excess funds after all QEE</t>
  </si>
  <si>
    <t>12</t>
  </si>
  <si>
    <t>Restricted scholarship / grant funds earmarked for nonqualified expenses such as room and board</t>
  </si>
  <si>
    <t>(column J)</t>
  </si>
  <si>
    <t>13</t>
  </si>
  <si>
    <r>
      <t>Scholarship funds to treat as income</t>
    </r>
    <r>
      <rPr>
        <sz val="11"/>
        <color rgb="FF000000"/>
        <rFont val="Calibri"/>
        <family val="2"/>
        <charset val="1"/>
      </rPr>
      <t>.  Enter on</t>
    </r>
    <r>
      <rPr>
        <b/>
        <sz val="11"/>
        <color rgb="FF000000"/>
        <rFont val="Calibri"/>
        <family val="2"/>
        <charset val="1"/>
      </rPr>
      <t xml:space="preserve"> Student's Return</t>
    </r>
    <r>
      <rPr>
        <sz val="11"/>
        <color rgb="FF000000"/>
        <rFont val="Calibri"/>
        <family val="2"/>
        <charset val="1"/>
      </rPr>
      <t>, 1040 Wkt 1 line ?</t>
    </r>
  </si>
  <si>
    <t>Scholarship Income</t>
  </si>
  <si>
    <t>14</t>
  </si>
  <si>
    <t>Other unearned income</t>
  </si>
  <si>
    <t>15</t>
  </si>
  <si>
    <t>Is the student's earned income &lt; 50% of the their support? (Y/N)</t>
  </si>
  <si>
    <t>Kiddie tax?</t>
  </si>
  <si>
    <r>
      <t xml:space="preserve">What is the taxpayer's </t>
    </r>
    <r>
      <rPr>
        <b/>
        <sz val="11"/>
        <color rgb="FF000000"/>
        <rFont val="Calibri"/>
        <family val="2"/>
        <charset val="1"/>
      </rPr>
      <t>total tax</t>
    </r>
    <r>
      <rPr>
        <sz val="11"/>
        <color rgb="FF000000"/>
        <rFont val="Calibri"/>
        <family val="2"/>
        <charset val="1"/>
      </rPr>
      <t>?</t>
    </r>
  </si>
  <si>
    <t>1040 line 15</t>
  </si>
  <si>
    <t>Is the note 2 complexity issue in play?</t>
  </si>
  <si>
    <t>Note 1:</t>
  </si>
  <si>
    <t>VA tuition, etc. benefits are never taxable.</t>
  </si>
  <si>
    <t>Note 2:</t>
  </si>
  <si>
    <t>Student's birthdate</t>
  </si>
  <si>
    <t>see section 1070a-25(e)(3) on p. 43 of the TRIO statute, https://www2.ed.gov/about/offices/listope/trio/statute-trio-qu.pdf</t>
  </si>
  <si>
    <t>Tax year</t>
  </si>
  <si>
    <t>Student's age on Dec. 31 of the tax year</t>
  </si>
  <si>
    <t>(line 5 - line 6, min 0)</t>
  </si>
  <si>
    <t>(line 7 - line 8)</t>
  </si>
  <si>
    <t>(line 6 - line 5, min 0)</t>
  </si>
  <si>
    <t>(line 10 + line 11)</t>
  </si>
  <si>
    <t>(line 12 - line 9, min 0)</t>
  </si>
  <si>
    <t>Default</t>
  </si>
  <si>
    <t>Max expenses</t>
  </si>
  <si>
    <t>25% / 75%</t>
  </si>
  <si>
    <t>50% / 50%</t>
  </si>
  <si>
    <t>75% / 25%</t>
  </si>
  <si>
    <t>Tax benefit from applying non-restricted scholarship funds to income</t>
  </si>
  <si>
    <t>Taxpayer</t>
  </si>
  <si>
    <t>Dependent 1</t>
  </si>
  <si>
    <t>Dependent 2</t>
  </si>
  <si>
    <t>TOTAL</t>
  </si>
  <si>
    <t>TP / Dep1</t>
  </si>
  <si>
    <t>Dep2</t>
  </si>
  <si>
    <t>Federal</t>
  </si>
  <si>
    <t>State</t>
  </si>
  <si>
    <t>Family</t>
  </si>
  <si>
    <t>Education Expenses Claimed</t>
  </si>
  <si>
    <r>
      <t xml:space="preserve">Tax Refund / </t>
    </r>
    <r>
      <rPr>
        <sz val="12"/>
        <color rgb="FFFF0000"/>
        <rFont val="Calibri"/>
      </rPr>
      <t>(Balance Due)</t>
    </r>
  </si>
  <si>
    <t>Scenario</t>
  </si>
  <si>
    <r>
      <t>Monetary Award Program</t>
    </r>
    <r>
      <rPr>
        <sz val="11"/>
        <color rgb="FF000000"/>
        <rFont val="Calibri"/>
        <family val="2"/>
        <charset val="1"/>
      </rPr>
      <t xml:space="preserve"> (MAP) grants may only be applied toward tuition and mandatory fees (</t>
    </r>
    <r>
      <rPr>
        <u/>
        <sz val="11"/>
        <color rgb="FF000000"/>
        <rFont val="Calibri"/>
      </rPr>
      <t>restricted</t>
    </r>
    <r>
      <rPr>
        <sz val="11"/>
        <color rgb="FF000000"/>
        <rFont val="Calibri"/>
        <family val="2"/>
        <charset val="1"/>
      </rPr>
      <t>). They may not be used for items such as books, travel or housing.</t>
    </r>
  </si>
  <si>
    <r>
      <rPr>
        <b/>
        <sz val="11"/>
        <color rgb="FF000000"/>
        <rFont val="Calibri"/>
        <family val="2"/>
        <charset val="1"/>
      </rPr>
      <t>Pell Grants</t>
    </r>
    <r>
      <rPr>
        <sz val="11"/>
        <color rgb="FF000000"/>
        <rFont val="Calibri"/>
        <family val="2"/>
        <charset val="1"/>
      </rPr>
      <t xml:space="preserve"> and </t>
    </r>
    <r>
      <rPr>
        <b/>
        <sz val="11"/>
        <color rgb="FF000000"/>
        <rFont val="Calibri"/>
        <family val="2"/>
        <charset val="1"/>
      </rPr>
      <t>Federal Supplemental Educational Opportunity Grants  (FSEOG)</t>
    </r>
    <r>
      <rPr>
        <sz val="11"/>
        <color rgb="FF000000"/>
        <rFont val="Calibri"/>
        <family val="2"/>
        <charset val="1"/>
      </rPr>
      <t xml:space="preserve"> are </t>
    </r>
    <r>
      <rPr>
        <u/>
        <sz val="11"/>
        <color rgb="FF000000"/>
        <rFont val="Calibri"/>
      </rPr>
      <t>unrestricted</t>
    </r>
    <r>
      <rPr>
        <sz val="11"/>
        <color rgb="FF000000"/>
        <rFont val="Calibri"/>
        <family val="2"/>
        <charset val="1"/>
      </rPr>
      <t>.</t>
    </r>
  </si>
  <si>
    <r>
      <rPr>
        <b/>
        <sz val="11"/>
        <color rgb="FF000000"/>
        <rFont val="Calibri"/>
        <family val="2"/>
        <charset val="1"/>
      </rPr>
      <t>Federal TRIO Grants</t>
    </r>
    <r>
      <rPr>
        <sz val="11"/>
        <color rgb="FF000000"/>
        <rFont val="Calibri"/>
        <family val="2"/>
        <charset val="1"/>
      </rPr>
      <t xml:space="preserve"> are </t>
    </r>
    <r>
      <rPr>
        <u/>
        <sz val="11"/>
        <color rgb="FF000000"/>
        <rFont val="Calibri"/>
      </rPr>
      <t>restricted</t>
    </r>
    <r>
      <rPr>
        <sz val="11"/>
        <color rgb="FF000000"/>
        <rFont val="Calibri"/>
        <family val="2"/>
        <charset val="1"/>
      </rPr>
      <t>;</t>
    </r>
  </si>
  <si>
    <t>Created based on John K's spreadsheet.</t>
  </si>
  <si>
    <t>Formatting.  Labels.  Minimization.  Added non-QEE restricted, VA grants, kiddie tax logic and note 2 logic.</t>
  </si>
  <si>
    <t>Moved from LibreOffice Calc to Excel.</t>
  </si>
  <si>
    <t>Add logic for 8863 line 7</t>
  </si>
  <si>
    <t>Show / hide logic Qs and As</t>
  </si>
  <si>
    <t>Add test cases</t>
  </si>
  <si>
    <t>Revision History</t>
  </si>
  <si>
    <t>Changed "age" to "birthdate".  Moved list of restricted / unrestricted funds to separate sheet.</t>
  </si>
  <si>
    <t>Added initial separate scenarios / summary sheet based on Burt's spreadsheet.</t>
  </si>
  <si>
    <t>Additions to scenarios / summary sheet (still in-progress).</t>
  </si>
  <si>
    <t>Added revisions sheet.  Minor kiddie tax logic fix (unearned income &gt;= $2100, not &gt;).</t>
  </si>
  <si>
    <t>Added missing logic to kiddie tax check.  Added duplicate sheet for a 2nd student.</t>
  </si>
  <si>
    <r>
      <t xml:space="preserve">Total </t>
    </r>
    <r>
      <rPr>
        <b/>
        <sz val="11"/>
        <color rgb="FF000000"/>
        <rFont val="Calibri"/>
        <family val="2"/>
        <charset val="1"/>
      </rPr>
      <t>restricted</t>
    </r>
    <r>
      <rPr>
        <sz val="11"/>
        <color rgb="FF000000"/>
        <rFont val="Calibri"/>
        <family val="2"/>
        <charset val="1"/>
      </rPr>
      <t xml:space="preserve"> scholarships (MAP, VA, etc.)  [see note 1]</t>
    </r>
  </si>
  <si>
    <t>Student disallowed from claiming refundable AOC?  (Form 8863 line 7)</t>
  </si>
  <si>
    <t>Was the student full-time any part of any 5 months of 2018? (Y/N)</t>
  </si>
  <si>
    <t>Is the student filing a return with status MFJ? (Y/N)</t>
  </si>
  <si>
    <t>Is student required to file a return? (Y/N)</t>
  </si>
  <si>
    <t>If preparing the parent's return and using scholarship funds to take the AOC credit we must also prepare or have a copy of the student's return showing the scholarship funds as income on Line 1 on the student's tax return.</t>
  </si>
  <si>
    <t>Changed line # where student's scholarship income appears from '7' to '1'.</t>
  </si>
  <si>
    <t>Added logic for 8863 line 7.</t>
  </si>
  <si>
    <t>Was either of the student's parents alive as of Dec 31 of the tax year? (Y/N)</t>
  </si>
  <si>
    <t xml:space="preserve">    Enter into FAFSA Question 44 line d to exclude scholarship income from AGI and aid eligibility</t>
  </si>
  <si>
    <t>Two minor numeric format fixes.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</si>
</sst>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6" formatCode="&quot;$&quot;#,##0_);[Red]\(&quot;$&quot;#,##0\)"/>
    <numFmt numFmtId="164" formatCode="[$$-409]#,##0;[Red]\-[$$-409]#,##0"/>
    <numFmt numFmtId="165" formatCode="[$-409]d\-mmm\-yyyy;@"/>
    <numFmt numFmtId="166" formatCode="m/d/yy;@"/>
  </numFmts>
  <fonts count="15" x14ac:knownFonts="1">
    <font>
      <sz val="11"/>
      <color rgb="FF000000"/>
      <name val="Calibri"/>
      <family val="2"/>
      <charset val="1"/>
    </font>
    <font>
      <b/>
      <sz val="11"/>
      <color rgb="FFFF0000"/>
      <name val="Calibri"/>
      <family val="2"/>
      <charset val="1"/>
    </font>
    <font>
      <sz val="11"/>
      <color rgb="FF008000"/>
      <name val="Calibri"/>
      <family val="2"/>
      <charset val="1"/>
    </font>
    <font>
      <b/>
      <sz val="18"/>
      <color rgb="FF000000"/>
      <name val="Georgia"/>
      <family val="1"/>
      <charset val="1"/>
    </font>
    <font>
      <sz val="12"/>
      <color rgb="FF000000"/>
      <name val="Calibri"/>
      <family val="2"/>
      <charset val="1"/>
    </font>
    <font>
      <sz val="12"/>
      <color rgb="FF000000"/>
      <name val="Calibri"/>
      <family val="2"/>
    </font>
    <font>
      <b/>
      <sz val="12"/>
      <color rgb="FF000000"/>
      <name val="Calibri"/>
      <family val="2"/>
      <charset val="1"/>
    </font>
    <font>
      <b/>
      <sz val="11"/>
      <color rgb="FF000000"/>
      <name val="Calibri"/>
      <family val="2"/>
      <charset val="1"/>
    </font>
    <font>
      <sz val="11"/>
      <name val="Calibri"/>
      <family val="2"/>
      <charset val="1"/>
    </font>
    <font>
      <sz val="8"/>
      <name val="Calibri"/>
      <family val="2"/>
      <charset val="1"/>
    </font>
    <font>
      <u/>
      <sz val="11"/>
      <color theme="10"/>
      <name val="Calibri"/>
      <family val="2"/>
      <charset val="1"/>
    </font>
    <font>
      <u/>
      <sz val="11"/>
      <color theme="11"/>
      <name val="Calibri"/>
      <family val="2"/>
      <charset val="1"/>
    </font>
    <font>
      <sz val="12"/>
      <color rgb="FFFF0000"/>
      <name val="Calibri"/>
    </font>
    <font>
      <u/>
      <sz val="11"/>
      <color rgb="FF000000"/>
      <name val="Calibri"/>
    </font>
    <font>
      <sz val="9"/>
      <color rgb="FF000000"/>
      <name val="Arial"/>
    </font>
  </fonts>
  <fills count="4">
    <fill>
      <patternFill patternType="none"/>
    </fill>
    <fill>
      <patternFill patternType="gray125"/>
    </fill>
    <fill>
      <patternFill patternType="solid">
        <fgColor rgb="FFFFFF99"/>
        <bgColor rgb="FFFFFFCC"/>
      </patternFill>
    </fill>
    <fill>
      <patternFill patternType="solid">
        <fgColor theme="6" tint="0.59999389629810485"/>
        <bgColor indexed="64"/>
      </patternFill>
    </fill>
  </fills>
  <borders count="36">
    <border>
      <left/>
      <right/>
      <top/>
      <bottom/>
      <diagonal/>
    </border>
    <border>
      <left style="medium">
        <color auto="1"/>
      </left>
      <right style="medium">
        <color auto="1"/>
      </right>
      <top style="medium">
        <color auto="1"/>
      </top>
      <bottom style="medium">
        <color auto="1"/>
      </bottom>
      <diagonal/>
    </border>
    <border>
      <left style="hair">
        <color rgb="FFC0C0C0"/>
      </left>
      <right style="hair">
        <color rgb="FFC0C0C0"/>
      </right>
      <top style="hair">
        <color rgb="FFC0C0C0"/>
      </top>
      <bottom style="hair">
        <color rgb="FFC0C0C0"/>
      </bottom>
      <diagonal/>
    </border>
    <border>
      <left style="thin">
        <color auto="1"/>
      </left>
      <right style="thin">
        <color auto="1"/>
      </right>
      <top/>
      <bottom style="hair">
        <color rgb="FFC0C0C0"/>
      </bottom>
      <diagonal/>
    </border>
    <border>
      <left style="thin">
        <color auto="1"/>
      </left>
      <right style="thin">
        <color auto="1"/>
      </right>
      <top style="hair">
        <color rgb="FFC0C0C0"/>
      </top>
      <bottom style="hair">
        <color rgb="FFC0C0C0"/>
      </bottom>
      <diagonal/>
    </border>
    <border>
      <left style="thin">
        <color auto="1"/>
      </left>
      <right style="thin">
        <color auto="1"/>
      </right>
      <top style="hair">
        <color rgb="FFC0C0C0"/>
      </top>
      <bottom/>
      <diagonal/>
    </border>
    <border>
      <left style="thin">
        <color auto="1"/>
      </left>
      <right style="thin">
        <color auto="1"/>
      </right>
      <top style="thin">
        <color auto="1"/>
      </top>
      <bottom style="hair">
        <color rgb="FFC0C0C0"/>
      </bottom>
      <diagonal/>
    </border>
    <border>
      <left style="thin">
        <color auto="1"/>
      </left>
      <right style="thin">
        <color auto="1"/>
      </right>
      <top style="thin">
        <color auto="1"/>
      </top>
      <bottom style="thin">
        <color auto="1"/>
      </bottom>
      <diagonal/>
    </border>
    <border>
      <left/>
      <right style="hair">
        <color rgb="FFC0C0C0"/>
      </right>
      <top style="hair">
        <color rgb="FFC0C0C0"/>
      </top>
      <bottom style="hair">
        <color rgb="FFC0C0C0"/>
      </bottom>
      <diagonal/>
    </border>
    <border>
      <left style="hair">
        <color rgb="FFC0C0C0"/>
      </left>
      <right/>
      <top style="hair">
        <color rgb="FFC0C0C0"/>
      </top>
      <bottom style="hair">
        <color rgb="FFC0C0C0"/>
      </bottom>
      <diagonal/>
    </border>
    <border>
      <left style="medium">
        <color auto="1"/>
      </left>
      <right style="thin">
        <color auto="1"/>
      </right>
      <top/>
      <bottom/>
      <diagonal/>
    </border>
    <border>
      <left style="medium">
        <color auto="1"/>
      </left>
      <right style="thin">
        <color auto="1"/>
      </right>
      <top/>
      <bottom style="medium">
        <color auto="1"/>
      </bottom>
      <diagonal/>
    </border>
    <border>
      <left/>
      <right style="hair">
        <color rgb="FFC0C0C0"/>
      </right>
      <top style="hair">
        <color rgb="FFC0C0C0"/>
      </top>
      <bottom style="medium">
        <color auto="1"/>
      </bottom>
      <diagonal/>
    </border>
    <border>
      <left style="hair">
        <color rgb="FFC0C0C0"/>
      </left>
      <right/>
      <top style="hair">
        <color rgb="FFC0C0C0"/>
      </top>
      <bottom style="medium">
        <color auto="1"/>
      </bottom>
      <diagonal/>
    </border>
    <border>
      <left/>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hair">
        <color rgb="FFC0C0C0"/>
      </left>
      <right style="medium">
        <color auto="1"/>
      </right>
      <top style="hair">
        <color rgb="FFC0C0C0"/>
      </top>
      <bottom style="hair">
        <color rgb="FFC0C0C0"/>
      </bottom>
      <diagonal/>
    </border>
    <border>
      <left style="medium">
        <color auto="1"/>
      </left>
      <right style="hair">
        <color rgb="FFC0C0C0"/>
      </right>
      <top style="hair">
        <color rgb="FFC0C0C0"/>
      </top>
      <bottom style="hair">
        <color rgb="FFC0C0C0"/>
      </bottom>
      <diagonal/>
    </border>
    <border>
      <left style="hair">
        <color rgb="FFC0C0C0"/>
      </left>
      <right style="medium">
        <color auto="1"/>
      </right>
      <top style="hair">
        <color rgb="FFC0C0C0"/>
      </top>
      <bottom style="medium">
        <color auto="1"/>
      </bottom>
      <diagonal/>
    </border>
    <border>
      <left style="medium">
        <color auto="1"/>
      </left>
      <right style="hair">
        <color rgb="FFC0C0C0"/>
      </right>
      <top style="hair">
        <color rgb="FFC0C0C0"/>
      </top>
      <bottom style="medium">
        <color auto="1"/>
      </bottom>
      <diagonal/>
    </border>
    <border>
      <left/>
      <right style="medium">
        <color auto="1"/>
      </right>
      <top/>
      <bottom/>
      <diagonal/>
    </border>
    <border>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style="medium">
        <color auto="1"/>
      </left>
      <right style="medium">
        <color auto="1"/>
      </right>
      <top style="medium">
        <color auto="1"/>
      </top>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style="thin">
        <color auto="1"/>
      </right>
      <top style="medium">
        <color auto="1"/>
      </top>
      <bottom/>
      <diagonal/>
    </border>
    <border>
      <left/>
      <right style="hair">
        <color rgb="FFC0C0C0"/>
      </right>
      <top style="medium">
        <color auto="1"/>
      </top>
      <bottom style="hair">
        <color rgb="FFC0C0C0"/>
      </bottom>
      <diagonal/>
    </border>
    <border>
      <left style="hair">
        <color rgb="FFC0C0C0"/>
      </left>
      <right style="medium">
        <color auto="1"/>
      </right>
      <top style="medium">
        <color auto="1"/>
      </top>
      <bottom style="hair">
        <color rgb="FFC0C0C0"/>
      </bottom>
      <diagonal/>
    </border>
    <border>
      <left style="medium">
        <color auto="1"/>
      </left>
      <right style="hair">
        <color rgb="FFC0C0C0"/>
      </right>
      <top style="medium">
        <color auto="1"/>
      </top>
      <bottom style="hair">
        <color rgb="FFC0C0C0"/>
      </bottom>
      <diagonal/>
    </border>
    <border>
      <left style="hair">
        <color rgb="FFC0C0C0"/>
      </left>
      <right/>
      <top style="medium">
        <color auto="1"/>
      </top>
      <bottom style="hair">
        <color rgb="FFC0C0C0"/>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46">
    <xf numFmtId="0" fontId="0" fillId="0" borderId="0"/>
    <xf numFmtId="0" fontId="2" fillId="0" borderId="0">
      <alignment horizontal="right"/>
    </xf>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cellStyleXfs>
  <cellXfs count="101">
    <xf numFmtId="0" fontId="0" fillId="0" borderId="0" xfId="0"/>
    <xf numFmtId="0" fontId="0" fillId="0" borderId="0" xfId="0" applyAlignment="1">
      <alignment horizontal="center"/>
    </xf>
    <xf numFmtId="49" fontId="0" fillId="0" borderId="0" xfId="0" applyNumberFormat="1" applyAlignment="1">
      <alignment horizontal="center" vertical="top"/>
    </xf>
    <xf numFmtId="0" fontId="0" fillId="0" borderId="0" xfId="0" applyFont="1" applyAlignment="1">
      <alignment vertical="top"/>
    </xf>
    <xf numFmtId="164" fontId="0" fillId="0" borderId="0" xfId="0" applyNumberFormat="1" applyBorder="1" applyAlignment="1">
      <alignment horizontal="right" vertical="top"/>
    </xf>
    <xf numFmtId="0" fontId="0" fillId="0" borderId="0" xfId="0" applyAlignment="1">
      <alignment horizontal="center" vertical="top"/>
    </xf>
    <xf numFmtId="0" fontId="0" fillId="0" borderId="0" xfId="0" applyFont="1" applyAlignment="1">
      <alignment wrapText="1"/>
    </xf>
    <xf numFmtId="0" fontId="7" fillId="0" borderId="0" xfId="0" applyFont="1" applyAlignment="1">
      <alignment vertical="top" wrapText="1"/>
    </xf>
    <xf numFmtId="49" fontId="0" fillId="0" borderId="0" xfId="0" applyNumberFormat="1" applyFont="1" applyAlignment="1">
      <alignment horizontal="center"/>
    </xf>
    <xf numFmtId="0" fontId="7" fillId="0" borderId="0" xfId="0" applyFont="1" applyAlignment="1">
      <alignment wrapText="1"/>
    </xf>
    <xf numFmtId="164" fontId="0" fillId="0" borderId="0" xfId="0" applyNumberFormat="1" applyBorder="1" applyAlignment="1">
      <alignment horizontal="right" vertical="top"/>
    </xf>
    <xf numFmtId="0" fontId="7" fillId="0" borderId="0" xfId="0" applyFont="1" applyAlignment="1">
      <alignment vertical="top"/>
    </xf>
    <xf numFmtId="164" fontId="8" fillId="2" borderId="2" xfId="0" applyNumberFormat="1" applyFont="1" applyFill="1" applyBorder="1" applyAlignment="1">
      <alignment horizontal="right" vertical="top"/>
    </xf>
    <xf numFmtId="0" fontId="1" fillId="0" borderId="0" xfId="1" applyFont="1" applyAlignment="1"/>
    <xf numFmtId="0" fontId="0" fillId="0" borderId="0" xfId="0" applyBorder="1"/>
    <xf numFmtId="0" fontId="0" fillId="0" borderId="0" xfId="0" applyFont="1" applyBorder="1" applyAlignment="1">
      <alignment wrapText="1"/>
    </xf>
    <xf numFmtId="0" fontId="0" fillId="0" borderId="0" xfId="0" applyFont="1" applyAlignment="1">
      <alignment horizontal="center" vertical="top"/>
    </xf>
    <xf numFmtId="0" fontId="7" fillId="0" borderId="0" xfId="0" applyFont="1" applyBorder="1" applyAlignment="1">
      <alignment wrapText="1"/>
    </xf>
    <xf numFmtId="0" fontId="0" fillId="0" borderId="0" xfId="0" applyFont="1"/>
    <xf numFmtId="164" fontId="0" fillId="3" borderId="1" xfId="0" applyNumberFormat="1" applyFill="1" applyBorder="1" applyAlignment="1">
      <alignment horizontal="right" vertical="top"/>
    </xf>
    <xf numFmtId="0" fontId="7" fillId="0" borderId="0" xfId="0" applyFont="1" applyBorder="1" applyAlignment="1">
      <alignment wrapText="1"/>
    </xf>
    <xf numFmtId="0" fontId="7" fillId="0" borderId="0" xfId="0" applyFont="1" applyBorder="1" applyAlignment="1"/>
    <xf numFmtId="0" fontId="0" fillId="0" borderId="0" xfId="0" applyAlignment="1"/>
    <xf numFmtId="0" fontId="8" fillId="0" borderId="2" xfId="0" applyNumberFormat="1" applyFont="1" applyFill="1" applyBorder="1" applyAlignment="1">
      <alignment horizontal="right" vertical="top"/>
    </xf>
    <xf numFmtId="164" fontId="0" fillId="2" borderId="3" xfId="0" applyNumberFormat="1" applyFill="1" applyBorder="1"/>
    <xf numFmtId="164" fontId="0" fillId="2" borderId="4" xfId="0" applyNumberFormat="1" applyFill="1" applyBorder="1"/>
    <xf numFmtId="164" fontId="0" fillId="2" borderId="5" xfId="0" applyNumberFormat="1" applyFill="1" applyBorder="1"/>
    <xf numFmtId="0" fontId="4" fillId="0" borderId="7" xfId="0" applyFont="1" applyBorder="1" applyAlignment="1">
      <alignment horizontal="center" vertical="center" wrapText="1"/>
    </xf>
    <xf numFmtId="0" fontId="5" fillId="0" borderId="7" xfId="0" applyFont="1" applyBorder="1" applyAlignment="1">
      <alignment horizontal="center" vertical="center" wrapText="1"/>
    </xf>
    <xf numFmtId="0" fontId="6" fillId="0" borderId="7" xfId="0" applyFont="1" applyBorder="1" applyAlignment="1">
      <alignment horizontal="center" vertical="center" wrapText="1"/>
    </xf>
    <xf numFmtId="164" fontId="0" fillId="2" borderId="6" xfId="0" applyNumberFormat="1" applyFill="1" applyBorder="1"/>
    <xf numFmtId="164" fontId="7" fillId="0" borderId="21" xfId="0" applyNumberFormat="1" applyFont="1" applyBorder="1"/>
    <xf numFmtId="164" fontId="7" fillId="0" borderId="22" xfId="0" applyNumberFormat="1" applyFont="1" applyBorder="1"/>
    <xf numFmtId="164" fontId="7" fillId="0" borderId="35" xfId="0" applyNumberFormat="1" applyFont="1" applyBorder="1"/>
    <xf numFmtId="0" fontId="0" fillId="0" borderId="0" xfId="0" applyFont="1" applyAlignment="1">
      <alignment horizontal="center"/>
    </xf>
    <xf numFmtId="0" fontId="4" fillId="0" borderId="0" xfId="0" applyFont="1"/>
    <xf numFmtId="0" fontId="4" fillId="0" borderId="1" xfId="0" applyFont="1" applyBorder="1" applyAlignment="1">
      <alignment horizontal="center" vertical="center" wrapText="1"/>
    </xf>
    <xf numFmtId="0" fontId="4" fillId="0" borderId="27" xfId="0" applyFont="1" applyBorder="1" applyAlignment="1">
      <alignment horizontal="center"/>
    </xf>
    <xf numFmtId="0" fontId="4" fillId="0" borderId="26" xfId="0" applyFont="1" applyBorder="1" applyAlignment="1">
      <alignment horizontal="center"/>
    </xf>
    <xf numFmtId="0" fontId="4" fillId="0" borderId="1" xfId="0" applyFont="1" applyBorder="1" applyAlignment="1">
      <alignment horizontal="center"/>
    </xf>
    <xf numFmtId="0" fontId="6" fillId="0" borderId="1" xfId="0" applyFont="1" applyBorder="1" applyAlignment="1">
      <alignment horizontal="center"/>
    </xf>
    <xf numFmtId="0" fontId="0" fillId="0" borderId="25" xfId="0" applyFont="1" applyBorder="1" applyAlignment="1">
      <alignment horizontal="center"/>
    </xf>
    <xf numFmtId="0" fontId="0" fillId="0" borderId="15" xfId="0" applyFont="1" applyBorder="1" applyAlignment="1">
      <alignment horizontal="center"/>
    </xf>
    <xf numFmtId="0" fontId="0" fillId="0" borderId="16" xfId="0" applyFont="1" applyBorder="1" applyAlignment="1">
      <alignment horizontal="center"/>
    </xf>
    <xf numFmtId="6" fontId="0" fillId="0" borderId="25" xfId="0" applyNumberFormat="1" applyFont="1" applyBorder="1"/>
    <xf numFmtId="6" fontId="0" fillId="0" borderId="28" xfId="0" applyNumberFormat="1" applyFont="1" applyBorder="1"/>
    <xf numFmtId="6" fontId="8" fillId="2" borderId="29" xfId="0" applyNumberFormat="1" applyFont="1" applyFill="1" applyBorder="1" applyAlignment="1">
      <alignment horizontal="right" vertical="top"/>
    </xf>
    <xf numFmtId="6" fontId="8" fillId="2" borderId="30" xfId="0" applyNumberFormat="1" applyFont="1" applyFill="1" applyBorder="1" applyAlignment="1">
      <alignment horizontal="right" vertical="top"/>
    </xf>
    <xf numFmtId="6" fontId="8" fillId="2" borderId="31" xfId="0" applyNumberFormat="1" applyFont="1" applyFill="1" applyBorder="1" applyAlignment="1">
      <alignment horizontal="right" vertical="top"/>
    </xf>
    <xf numFmtId="6" fontId="8" fillId="2" borderId="32" xfId="0" applyNumberFormat="1" applyFont="1" applyFill="1" applyBorder="1" applyAlignment="1">
      <alignment horizontal="right" vertical="top"/>
    </xf>
    <xf numFmtId="6" fontId="0" fillId="0" borderId="33" xfId="0" applyNumberFormat="1" applyFont="1" applyBorder="1"/>
    <xf numFmtId="6" fontId="0" fillId="0" borderId="34" xfId="0" applyNumberFormat="1" applyFont="1" applyBorder="1"/>
    <xf numFmtId="6" fontId="0" fillId="0" borderId="35" xfId="0" applyNumberFormat="1" applyFont="1" applyBorder="1"/>
    <xf numFmtId="6" fontId="0" fillId="0" borderId="15" xfId="0" applyNumberFormat="1" applyFont="1" applyBorder="1"/>
    <xf numFmtId="6" fontId="0" fillId="0" borderId="10" xfId="0" applyNumberFormat="1" applyFont="1" applyBorder="1"/>
    <xf numFmtId="6" fontId="8" fillId="2" borderId="8" xfId="0" applyNumberFormat="1" applyFont="1" applyFill="1" applyBorder="1" applyAlignment="1">
      <alignment horizontal="right" vertical="top"/>
    </xf>
    <xf numFmtId="6" fontId="8" fillId="2" borderId="17" xfId="0" applyNumberFormat="1" applyFont="1" applyFill="1" applyBorder="1" applyAlignment="1">
      <alignment horizontal="right" vertical="top"/>
    </xf>
    <xf numFmtId="6" fontId="8" fillId="2" borderId="18" xfId="0" applyNumberFormat="1" applyFont="1" applyFill="1" applyBorder="1" applyAlignment="1">
      <alignment horizontal="right" vertical="top"/>
    </xf>
    <xf numFmtId="6" fontId="8" fillId="2" borderId="9" xfId="0" applyNumberFormat="1" applyFont="1" applyFill="1" applyBorder="1" applyAlignment="1">
      <alignment horizontal="right" vertical="top"/>
    </xf>
    <xf numFmtId="6" fontId="0" fillId="0" borderId="23" xfId="0" applyNumberFormat="1" applyFont="1" applyBorder="1"/>
    <xf numFmtId="6" fontId="0" fillId="0" borderId="0" xfId="0" applyNumberFormat="1" applyFont="1" applyBorder="1"/>
    <xf numFmtId="6" fontId="0" fillId="0" borderId="21" xfId="0" applyNumberFormat="1" applyFont="1" applyBorder="1"/>
    <xf numFmtId="6" fontId="0" fillId="0" borderId="16" xfId="0" applyNumberFormat="1" applyFont="1" applyBorder="1"/>
    <xf numFmtId="6" fontId="0" fillId="0" borderId="11" xfId="0" applyNumberFormat="1" applyFont="1" applyBorder="1"/>
    <xf numFmtId="6" fontId="8" fillId="2" borderId="12" xfId="0" applyNumberFormat="1" applyFont="1" applyFill="1" applyBorder="1" applyAlignment="1">
      <alignment horizontal="right" vertical="top"/>
    </xf>
    <xf numFmtId="6" fontId="8" fillId="2" borderId="19" xfId="0" applyNumberFormat="1" applyFont="1" applyFill="1" applyBorder="1" applyAlignment="1">
      <alignment horizontal="right" vertical="top"/>
    </xf>
    <xf numFmtId="6" fontId="8" fillId="2" borderId="20" xfId="0" applyNumberFormat="1" applyFont="1" applyFill="1" applyBorder="1" applyAlignment="1">
      <alignment horizontal="right" vertical="top"/>
    </xf>
    <xf numFmtId="6" fontId="8" fillId="2" borderId="13" xfId="0" applyNumberFormat="1" applyFont="1" applyFill="1" applyBorder="1" applyAlignment="1">
      <alignment horizontal="right" vertical="top"/>
    </xf>
    <xf numFmtId="6" fontId="0" fillId="0" borderId="24" xfId="0" applyNumberFormat="1" applyFont="1" applyBorder="1"/>
    <xf numFmtId="6" fontId="0" fillId="0" borderId="14" xfId="0" applyNumberFormat="1" applyFont="1" applyBorder="1"/>
    <xf numFmtId="6" fontId="0" fillId="0" borderId="22" xfId="0" applyNumberFormat="1" applyFont="1" applyBorder="1"/>
    <xf numFmtId="6" fontId="0" fillId="0" borderId="0" xfId="0" applyNumberFormat="1" applyFont="1"/>
    <xf numFmtId="6" fontId="0" fillId="0" borderId="0" xfId="0" applyNumberFormat="1" applyFont="1" applyBorder="1" applyAlignment="1">
      <alignment horizontal="center"/>
    </xf>
    <xf numFmtId="6" fontId="0" fillId="0" borderId="0" xfId="0" applyNumberFormat="1" applyFont="1" applyAlignment="1">
      <alignment horizontal="center"/>
    </xf>
    <xf numFmtId="165" fontId="0" fillId="0" borderId="0" xfId="0" applyNumberFormat="1"/>
    <xf numFmtId="165" fontId="0" fillId="0" borderId="0" xfId="0" applyNumberFormat="1" applyFont="1"/>
    <xf numFmtId="165" fontId="7" fillId="0" borderId="0" xfId="0" applyNumberFormat="1" applyFont="1"/>
    <xf numFmtId="0" fontId="0" fillId="0" borderId="0" xfId="0" applyAlignment="1">
      <alignment vertical="center"/>
    </xf>
    <xf numFmtId="0" fontId="0" fillId="0" borderId="0" xfId="0" applyFont="1" applyAlignment="1">
      <alignment vertical="center" wrapText="1"/>
    </xf>
    <xf numFmtId="0" fontId="7" fillId="0" borderId="0" xfId="0" applyFont="1" applyAlignment="1">
      <alignment vertical="center" wrapText="1"/>
    </xf>
    <xf numFmtId="0" fontId="0" fillId="0" borderId="0" xfId="0" applyFont="1" applyAlignment="1">
      <alignment horizontal="right" vertical="center"/>
    </xf>
    <xf numFmtId="0" fontId="0" fillId="0" borderId="0" xfId="0" applyFont="1" applyAlignment="1">
      <alignment horizontal="right" vertical="center" wrapText="1"/>
    </xf>
    <xf numFmtId="0" fontId="1" fillId="0" borderId="1" xfId="0" applyFont="1" applyBorder="1" applyAlignment="1">
      <alignment horizontal="right" wrapText="1"/>
    </xf>
    <xf numFmtId="0" fontId="14" fillId="0" borderId="0" xfId="0" applyFont="1" applyAlignment="1">
      <alignment vertical="center"/>
    </xf>
    <xf numFmtId="0" fontId="8" fillId="2" borderId="2" xfId="0" applyNumberFormat="1" applyFont="1" applyFill="1" applyBorder="1" applyAlignment="1">
      <alignment horizontal="right" vertical="top"/>
    </xf>
    <xf numFmtId="166" fontId="8" fillId="2" borderId="2" xfId="0" applyNumberFormat="1" applyFont="1" applyFill="1" applyBorder="1" applyAlignment="1">
      <alignment horizontal="right" vertical="top"/>
    </xf>
    <xf numFmtId="0" fontId="3" fillId="0" borderId="0" xfId="0" applyFont="1"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7" fillId="0" borderId="0" xfId="0" applyFont="1" applyBorder="1" applyAlignment="1">
      <alignment wrapText="1"/>
    </xf>
    <xf numFmtId="0" fontId="0" fillId="0" borderId="0" xfId="0" applyAlignment="1">
      <alignment wrapText="1"/>
    </xf>
    <xf numFmtId="0" fontId="0" fillId="0" borderId="0" xfId="0" applyFont="1" applyBorder="1" applyAlignment="1">
      <alignment vertical="top" wrapText="1"/>
    </xf>
    <xf numFmtId="0" fontId="0" fillId="0" borderId="0" xfId="0" applyAlignment="1">
      <alignment vertical="top" wrapText="1"/>
    </xf>
    <xf numFmtId="0" fontId="0" fillId="0" borderId="0" xfId="0" applyAlignment="1"/>
    <xf numFmtId="0" fontId="4" fillId="0" borderId="1" xfId="0" applyFont="1" applyBorder="1" applyAlignment="1">
      <alignment horizontal="center" vertical="center"/>
    </xf>
    <xf numFmtId="0" fontId="6" fillId="0" borderId="0" xfId="0" applyFont="1" applyBorder="1" applyAlignment="1" applyProtection="1">
      <alignment horizontal="center"/>
      <protection locked="0"/>
    </xf>
    <xf numFmtId="0" fontId="4" fillId="0" borderId="1" xfId="0" applyFont="1" applyBorder="1" applyAlignment="1">
      <alignment horizontal="center" vertical="center" wrapText="1"/>
    </xf>
    <xf numFmtId="0" fontId="0" fillId="0" borderId="1" xfId="0" applyFont="1" applyBorder="1" applyAlignment="1">
      <alignment wrapText="1"/>
    </xf>
    <xf numFmtId="0" fontId="0" fillId="0" borderId="1" xfId="0" applyFont="1" applyBorder="1" applyAlignment="1">
      <alignment horizontal="center" vertical="center" wrapText="1"/>
    </xf>
    <xf numFmtId="0" fontId="4" fillId="0" borderId="1" xfId="0" applyFont="1" applyBorder="1" applyAlignment="1">
      <alignment horizontal="center"/>
    </xf>
    <xf numFmtId="0" fontId="0" fillId="0" borderId="1" xfId="0" applyFont="1" applyBorder="1" applyAlignment="1">
      <alignment horizontal="center"/>
    </xf>
  </cellXfs>
  <cellStyles count="46">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Normal" xfId="0" builtinId="0"/>
    <cellStyle name="TableStyleLight1" xfId="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J36"/>
  <sheetViews>
    <sheetView tabSelected="1" zoomScale="110" zoomScaleNormal="110" zoomScalePageLayoutView="110" workbookViewId="0">
      <selection activeCell="D18" sqref="D18"/>
    </sheetView>
  </sheetViews>
  <sheetFormatPr baseColWidth="10" defaultRowHeight="14" x14ac:dyDescent="0"/>
  <cols>
    <col min="1" max="1" width="6.1640625" customWidth="1"/>
    <col min="2" max="2" width="74.6640625" customWidth="1"/>
    <col min="3" max="3" width="18" customWidth="1"/>
    <col min="5" max="5" width="3.1640625" bestFit="1" customWidth="1"/>
    <col min="6" max="6" width="11" customWidth="1"/>
    <col min="7" max="7" width="10.6640625" customWidth="1"/>
    <col min="8" max="8" width="12.33203125" customWidth="1"/>
    <col min="9" max="9" width="12.5" customWidth="1"/>
    <col min="10" max="10" width="15.6640625" customWidth="1"/>
  </cols>
  <sheetData>
    <row r="1" spans="1:10" ht="69" customHeight="1">
      <c r="A1" s="86" t="s">
        <v>0</v>
      </c>
      <c r="B1" s="87"/>
      <c r="C1" s="87"/>
      <c r="D1" s="87"/>
      <c r="E1" s="88"/>
      <c r="F1" s="27" t="s">
        <v>1</v>
      </c>
      <c r="G1" s="27" t="s">
        <v>2</v>
      </c>
      <c r="H1" s="28" t="s">
        <v>3</v>
      </c>
      <c r="I1" s="29" t="s">
        <v>4</v>
      </c>
      <c r="J1" s="27" t="s">
        <v>5</v>
      </c>
    </row>
    <row r="2" spans="1:10">
      <c r="A2" s="1">
        <v>1</v>
      </c>
      <c r="B2" s="77" t="s">
        <v>6</v>
      </c>
      <c r="D2" s="12" t="e">
        <f>err</f>
        <v>#NAME?</v>
      </c>
      <c r="E2" s="1">
        <v>1</v>
      </c>
      <c r="F2" s="30"/>
      <c r="G2" s="30"/>
      <c r="H2" s="30"/>
      <c r="I2" s="30"/>
      <c r="J2" s="30"/>
    </row>
    <row r="3" spans="1:10">
      <c r="A3" s="1">
        <v>2</v>
      </c>
      <c r="B3" s="77" t="s">
        <v>51</v>
      </c>
      <c r="D3" s="84" t="e">
        <f>err</f>
        <v>#NAME?</v>
      </c>
      <c r="E3" s="1">
        <v>2</v>
      </c>
      <c r="F3" s="24"/>
      <c r="G3" s="24"/>
      <c r="H3" s="24"/>
      <c r="I3" s="24"/>
      <c r="J3" s="24"/>
    </row>
    <row r="4" spans="1:10">
      <c r="A4" s="2" t="s">
        <v>11</v>
      </c>
      <c r="B4" s="77" t="s">
        <v>7</v>
      </c>
      <c r="C4" s="3" t="s">
        <v>8</v>
      </c>
      <c r="D4" s="4">
        <f>SUM(F2:F58585)</f>
        <v>0</v>
      </c>
      <c r="E4" s="5">
        <v>3</v>
      </c>
      <c r="F4" s="25"/>
      <c r="G4" s="25"/>
      <c r="H4" s="25"/>
      <c r="I4" s="25"/>
      <c r="J4" s="25"/>
    </row>
    <row r="5" spans="1:10">
      <c r="A5" s="2" t="s">
        <v>14</v>
      </c>
      <c r="B5" s="77" t="s">
        <v>9</v>
      </c>
      <c r="C5" s="3" t="s">
        <v>10</v>
      </c>
      <c r="D5" s="4">
        <f>SUM(G2:G58586)</f>
        <v>0</v>
      </c>
      <c r="E5" s="5">
        <v>4</v>
      </c>
      <c r="F5" s="25"/>
      <c r="G5" s="25"/>
      <c r="H5" s="25"/>
      <c r="I5" s="25"/>
      <c r="J5" s="25"/>
    </row>
    <row r="6" spans="1:10">
      <c r="A6" s="2" t="s">
        <v>16</v>
      </c>
      <c r="B6" s="77" t="s">
        <v>12</v>
      </c>
      <c r="C6" s="3" t="s">
        <v>13</v>
      </c>
      <c r="D6" s="4">
        <f>SUM(D4:D5)</f>
        <v>0</v>
      </c>
      <c r="E6" s="5">
        <v>5</v>
      </c>
      <c r="F6" s="25"/>
      <c r="G6" s="25"/>
      <c r="H6" s="25"/>
      <c r="I6" s="25"/>
      <c r="J6" s="25"/>
    </row>
    <row r="7" spans="1:10">
      <c r="A7" s="2" t="s">
        <v>18</v>
      </c>
      <c r="B7" s="77" t="s">
        <v>91</v>
      </c>
      <c r="C7" s="3" t="s">
        <v>15</v>
      </c>
      <c r="D7" s="4">
        <f>SUM(H2:H58588)</f>
        <v>0</v>
      </c>
      <c r="E7" s="5">
        <v>6</v>
      </c>
      <c r="F7" s="25"/>
      <c r="G7" s="25"/>
      <c r="H7" s="25"/>
      <c r="I7" s="25"/>
      <c r="J7" s="25"/>
    </row>
    <row r="8" spans="1:10" ht="15" thickBot="1">
      <c r="A8" s="2" t="s">
        <v>21</v>
      </c>
      <c r="B8" s="78" t="s">
        <v>17</v>
      </c>
      <c r="C8" s="3" t="s">
        <v>53</v>
      </c>
      <c r="D8" s="4">
        <f>MAX(D6-D7,0)</f>
        <v>0</v>
      </c>
      <c r="E8" s="5">
        <v>7</v>
      </c>
      <c r="F8" s="25"/>
      <c r="G8" s="25"/>
      <c r="H8" s="25"/>
      <c r="I8" s="25"/>
      <c r="J8" s="25"/>
    </row>
    <row r="9" spans="1:10" ht="15" thickBot="1">
      <c r="A9" s="2" t="s">
        <v>23</v>
      </c>
      <c r="B9" s="78" t="s">
        <v>19</v>
      </c>
      <c r="C9" s="7" t="s">
        <v>20</v>
      </c>
      <c r="D9" s="19">
        <f>IF(D8&gt;4000,4000,D8)</f>
        <v>0</v>
      </c>
      <c r="E9" s="5">
        <v>8</v>
      </c>
      <c r="F9" s="25"/>
      <c r="G9" s="25"/>
      <c r="H9" s="25"/>
      <c r="I9" s="25"/>
      <c r="J9" s="25"/>
    </row>
    <row r="10" spans="1:10">
      <c r="A10" s="2" t="s">
        <v>25</v>
      </c>
      <c r="B10" s="78" t="s">
        <v>22</v>
      </c>
      <c r="C10" s="3" t="s">
        <v>54</v>
      </c>
      <c r="D10" s="4">
        <f>D8-D9</f>
        <v>0</v>
      </c>
      <c r="E10" s="5">
        <v>9</v>
      </c>
      <c r="F10" s="25"/>
      <c r="G10" s="25"/>
      <c r="H10" s="25"/>
      <c r="I10" s="25"/>
      <c r="J10" s="25"/>
    </row>
    <row r="11" spans="1:10">
      <c r="A11" s="2" t="s">
        <v>28</v>
      </c>
      <c r="B11" s="78" t="s">
        <v>24</v>
      </c>
      <c r="C11" s="3" t="s">
        <v>55</v>
      </c>
      <c r="D11" s="4">
        <f>MAX((D7-D6),0)</f>
        <v>0</v>
      </c>
      <c r="E11" s="5">
        <v>10</v>
      </c>
      <c r="F11" s="25"/>
      <c r="G11" s="25"/>
      <c r="H11" s="25"/>
      <c r="I11" s="25"/>
      <c r="J11" s="25"/>
    </row>
    <row r="12" spans="1:10">
      <c r="A12" s="8" t="s">
        <v>30</v>
      </c>
      <c r="B12" s="79" t="s">
        <v>26</v>
      </c>
      <c r="C12" s="3" t="s">
        <v>27</v>
      </c>
      <c r="D12" s="4">
        <f>SUM(I2:I58593)</f>
        <v>0</v>
      </c>
      <c r="E12" s="1">
        <v>11</v>
      </c>
      <c r="F12" s="25"/>
      <c r="G12" s="25"/>
      <c r="H12" s="25"/>
      <c r="I12" s="25"/>
      <c r="J12" s="25"/>
    </row>
    <row r="13" spans="1:10">
      <c r="A13" s="2" t="s">
        <v>32</v>
      </c>
      <c r="B13" s="78" t="s">
        <v>29</v>
      </c>
      <c r="C13" s="3" t="s">
        <v>56</v>
      </c>
      <c r="D13" s="4">
        <f>SUM(D11:D12)</f>
        <v>0</v>
      </c>
      <c r="E13" s="5">
        <v>12</v>
      </c>
      <c r="F13" s="25"/>
      <c r="G13" s="25"/>
      <c r="H13" s="25"/>
      <c r="I13" s="25"/>
      <c r="J13" s="25"/>
    </row>
    <row r="14" spans="1:10">
      <c r="A14" s="2" t="s">
        <v>35</v>
      </c>
      <c r="B14" s="78" t="s">
        <v>31</v>
      </c>
      <c r="C14" s="3" t="s">
        <v>57</v>
      </c>
      <c r="D14" s="4">
        <f>MAX(D13-D10,0)</f>
        <v>0</v>
      </c>
      <c r="E14" s="5">
        <v>13</v>
      </c>
      <c r="F14" s="25"/>
      <c r="G14" s="25"/>
      <c r="H14" s="25"/>
      <c r="I14" s="25"/>
      <c r="J14" s="25"/>
    </row>
    <row r="15" spans="1:10" ht="15" thickBot="1">
      <c r="A15" s="2" t="s">
        <v>38</v>
      </c>
      <c r="B15" s="78" t="s">
        <v>33</v>
      </c>
      <c r="C15" s="3" t="s">
        <v>34</v>
      </c>
      <c r="D15" s="10">
        <f>SUM(J2:J58593)</f>
        <v>0</v>
      </c>
      <c r="E15" s="5">
        <v>14</v>
      </c>
      <c r="F15" s="25"/>
      <c r="G15" s="25"/>
      <c r="H15" s="25"/>
      <c r="I15" s="25"/>
      <c r="J15" s="25"/>
    </row>
    <row r="16" spans="1:10" ht="15" thickBot="1">
      <c r="A16" s="2" t="s">
        <v>40</v>
      </c>
      <c r="B16" s="79" t="s">
        <v>36</v>
      </c>
      <c r="C16" s="11" t="s">
        <v>37</v>
      </c>
      <c r="D16" s="19">
        <f>SUM(D14:D15)</f>
        <v>0</v>
      </c>
      <c r="E16" s="5">
        <v>15</v>
      </c>
      <c r="F16" s="25"/>
      <c r="G16" s="25"/>
      <c r="H16" s="25"/>
      <c r="I16" s="25"/>
      <c r="J16" s="25"/>
    </row>
    <row r="17" spans="1:10">
      <c r="A17" s="2"/>
      <c r="B17" s="83" t="s">
        <v>100</v>
      </c>
      <c r="F17" s="25"/>
      <c r="G17" s="25"/>
      <c r="H17" s="25"/>
      <c r="I17" s="25"/>
      <c r="J17" s="25"/>
    </row>
    <row r="18" spans="1:10">
      <c r="A18" s="2"/>
      <c r="B18" s="78" t="s">
        <v>49</v>
      </c>
      <c r="D18" s="85" t="e">
        <f>err</f>
        <v>#NAME?</v>
      </c>
      <c r="E18" s="1"/>
      <c r="F18" s="25"/>
      <c r="G18" s="25"/>
      <c r="H18" s="25"/>
      <c r="I18" s="25"/>
      <c r="J18" s="25"/>
    </row>
    <row r="19" spans="1:10">
      <c r="A19" s="2"/>
      <c r="B19" s="78" t="s">
        <v>52</v>
      </c>
      <c r="D19" s="23" t="e">
        <f>DATEDIF(D18,"12/31/"&amp;D3,"Y")</f>
        <v>#NAME?</v>
      </c>
      <c r="E19" s="1"/>
      <c r="F19" s="25"/>
      <c r="G19" s="25"/>
      <c r="H19" s="25"/>
      <c r="I19" s="25"/>
      <c r="J19" s="25"/>
    </row>
    <row r="20" spans="1:10">
      <c r="A20" s="2"/>
      <c r="B20" s="78" t="s">
        <v>41</v>
      </c>
      <c r="D20" s="12" t="e">
        <f>err</f>
        <v>#NAME?</v>
      </c>
      <c r="E20" s="1"/>
      <c r="F20" s="25"/>
      <c r="G20" s="25"/>
      <c r="H20" s="25"/>
      <c r="I20" s="25"/>
      <c r="J20" s="25"/>
    </row>
    <row r="21" spans="1:10">
      <c r="A21" s="2"/>
      <c r="B21" s="78" t="s">
        <v>94</v>
      </c>
      <c r="D21" s="12" t="e">
        <f>err</f>
        <v>#NAME?</v>
      </c>
      <c r="E21" s="1"/>
      <c r="F21" s="25"/>
      <c r="G21" s="25"/>
      <c r="H21" s="25"/>
      <c r="I21" s="25"/>
      <c r="J21" s="25"/>
    </row>
    <row r="22" spans="1:10">
      <c r="A22" s="2"/>
      <c r="B22" s="78" t="s">
        <v>99</v>
      </c>
      <c r="D22" s="12" t="e">
        <f>err</f>
        <v>#NAME?</v>
      </c>
      <c r="E22" s="1"/>
      <c r="F22" s="25"/>
      <c r="G22" s="25"/>
      <c r="H22" s="25"/>
      <c r="I22" s="25"/>
      <c r="J22" s="25"/>
    </row>
    <row r="23" spans="1:10" ht="15" thickBot="1">
      <c r="A23" s="2"/>
      <c r="B23" s="78" t="s">
        <v>93</v>
      </c>
      <c r="D23" s="12" t="e">
        <f>err</f>
        <v>#NAME?</v>
      </c>
      <c r="E23" s="1"/>
      <c r="F23" s="25"/>
      <c r="G23" s="25"/>
      <c r="H23" s="25"/>
      <c r="I23" s="25"/>
      <c r="J23" s="25"/>
    </row>
    <row r="24" spans="1:10" ht="15" thickBot="1">
      <c r="A24" s="2"/>
      <c r="B24" s="80" t="s">
        <v>92</v>
      </c>
      <c r="C24" s="82" t="e">
        <f>IF(D24="YES!","No refundable AOC :-(","")</f>
        <v>#NAME?</v>
      </c>
      <c r="D24" s="13" t="e">
        <f>IF(AND(D2="Y",OR(D19&lt;18,AND(D19=18,D20="Y"),AND(D19&gt;18,D19&lt;24,D23="Y",D20="Y")),D22="Y",D21="N"),"YES!","No")</f>
        <v>#NAME?</v>
      </c>
      <c r="E24" s="1"/>
      <c r="F24" s="25"/>
      <c r="G24" s="25"/>
      <c r="H24" s="25"/>
      <c r="I24" s="25"/>
      <c r="J24" s="25"/>
    </row>
    <row r="25" spans="1:10">
      <c r="A25" s="2"/>
      <c r="B25" s="78" t="s">
        <v>39</v>
      </c>
      <c r="D25" s="12" t="e">
        <f>err</f>
        <v>#NAME?</v>
      </c>
      <c r="E25" s="1"/>
      <c r="F25" s="25"/>
      <c r="G25" s="25"/>
      <c r="H25" s="25"/>
      <c r="I25" s="25"/>
      <c r="J25" s="25"/>
    </row>
    <row r="26" spans="1:10" ht="15" thickBot="1">
      <c r="A26" s="2"/>
      <c r="B26" s="78" t="s">
        <v>95</v>
      </c>
      <c r="D26" s="12" t="e">
        <f>err</f>
        <v>#NAME?</v>
      </c>
      <c r="E26" s="1"/>
      <c r="F26" s="25"/>
      <c r="G26" s="25"/>
      <c r="H26" s="25"/>
      <c r="I26" s="25"/>
      <c r="J26" s="25"/>
    </row>
    <row r="27" spans="1:10" ht="15" thickBot="1">
      <c r="A27" s="2"/>
      <c r="B27" s="80" t="s">
        <v>42</v>
      </c>
      <c r="C27" s="82" t="e">
        <f>IF(D27="YES!","Complete Form 8615","")</f>
        <v>#NAME?</v>
      </c>
      <c r="D27" s="13" t="e">
        <f>IF(AND(D2="N",(D16+D25)&gt;=2100,D26="Y",OR(D19&lt;18,AND(D19=18,D20="Y"),AND(D19&gt;18,D19&lt;24,D23="Y",D20="Y")),D22="Y",D21="N"),"YES!","No")</f>
        <v>#NAME?</v>
      </c>
      <c r="E27" s="1"/>
      <c r="F27" s="25"/>
      <c r="G27" s="25"/>
      <c r="H27" s="25"/>
      <c r="I27" s="25"/>
      <c r="J27" s="25"/>
    </row>
    <row r="28" spans="1:10" ht="15" thickBot="1">
      <c r="A28" s="2"/>
      <c r="B28" s="78" t="s">
        <v>43</v>
      </c>
      <c r="C28" t="s">
        <v>44</v>
      </c>
      <c r="D28" s="12" t="e">
        <f>err</f>
        <v>#NAME?</v>
      </c>
      <c r="E28" s="1"/>
      <c r="F28" s="25"/>
      <c r="G28" s="25"/>
      <c r="H28" s="25"/>
      <c r="I28" s="25"/>
      <c r="J28" s="25"/>
    </row>
    <row r="29" spans="1:10" ht="15" thickBot="1">
      <c r="A29" s="2"/>
      <c r="B29" s="81" t="s">
        <v>45</v>
      </c>
      <c r="C29" s="82" t="e">
        <f>IF(D29="YES!","SEE NOTE 2!","")</f>
        <v>#NAME?</v>
      </c>
      <c r="D29" s="13" t="e">
        <f>IF(AND(D2="N",D16&gt;0,D28&lt;1500),"YES!","No")</f>
        <v>#NAME?</v>
      </c>
      <c r="E29" s="1"/>
      <c r="F29" s="25"/>
      <c r="G29" s="25"/>
      <c r="H29" s="25"/>
      <c r="I29" s="25"/>
      <c r="J29" s="25"/>
    </row>
    <row r="30" spans="1:10">
      <c r="A30" s="2"/>
      <c r="B30" s="6"/>
      <c r="F30" s="26"/>
      <c r="G30" s="26"/>
      <c r="H30" s="26"/>
      <c r="I30" s="26"/>
      <c r="J30" s="26"/>
    </row>
    <row r="31" spans="1:10">
      <c r="A31" s="2"/>
      <c r="B31" s="9"/>
      <c r="F31" s="14"/>
      <c r="G31" s="14"/>
      <c r="H31" s="14"/>
      <c r="I31" s="14"/>
      <c r="J31" s="14"/>
    </row>
    <row r="32" spans="1:10">
      <c r="A32" s="2" t="s">
        <v>46</v>
      </c>
      <c r="B32" s="15" t="s">
        <v>47</v>
      </c>
      <c r="C32" s="15"/>
      <c r="D32" s="15"/>
      <c r="F32" s="14"/>
      <c r="G32" s="14"/>
      <c r="H32" s="14"/>
      <c r="I32" s="14"/>
      <c r="J32" s="14"/>
    </row>
    <row r="33" spans="1:10">
      <c r="A33" s="2"/>
      <c r="F33" s="14"/>
      <c r="G33" s="14"/>
      <c r="H33" s="14"/>
      <c r="I33" s="14"/>
      <c r="J33" s="14"/>
    </row>
    <row r="34" spans="1:10" ht="58" customHeight="1">
      <c r="A34" s="16" t="s">
        <v>48</v>
      </c>
      <c r="B34" s="91" t="e">
        <f>IF(D29="YES!","The procedure is more complex when scholarship conversion to income is being used to claim the credit and there is less than $1500 of tax liability and the taxpayer is not the student.  Claim $2000 per student or an amount of AOC (limit $4000) per "&amp;"student that will result in the nonrefundable portion eliminating all tax on Line 15 of the return, either singly or in combination with other student dependents.  When the tax on Line 15 of the return is $1200 or less, always claim the first $2000 of "&amp;"the AOC credit per student but only claim the remaining $2000 of the credit to the degree it does not result in an increase in federal tax on the return of any student dependent or trigger kiddie tax.  When the taxpayer is the student, take the "&amp;"full amount possible.","&lt;does not apply&gt;")</f>
        <v>#NAME?</v>
      </c>
      <c r="C34" s="92"/>
      <c r="D34" s="92"/>
      <c r="E34" s="93"/>
      <c r="F34" s="93"/>
      <c r="G34" s="93"/>
      <c r="H34" s="93"/>
      <c r="I34" s="93"/>
      <c r="J34" s="93"/>
    </row>
    <row r="35" spans="1:10">
      <c r="F35" s="14"/>
      <c r="G35" s="14"/>
      <c r="H35" s="14"/>
      <c r="I35" s="14"/>
      <c r="J35" s="14"/>
    </row>
    <row r="36" spans="1:10" ht="28" customHeight="1">
      <c r="B36" s="89" t="s">
        <v>96</v>
      </c>
      <c r="C36" s="90"/>
      <c r="D36" s="90"/>
      <c r="E36" s="17"/>
    </row>
  </sheetData>
  <mergeCells count="3">
    <mergeCell ref="A1:E1"/>
    <mergeCell ref="B36:D36"/>
    <mergeCell ref="B34:J34"/>
  </mergeCells>
  <phoneticPr fontId="9" type="noConversion"/>
  <pageMargins left="0.75" right="0.75" top="1" bottom="1" header="0.5" footer="0.5"/>
  <pageSetup scale="47" orientation="portrait" horizontalDpi="4294967292" verticalDpi="4294967292"/>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J36"/>
  <sheetViews>
    <sheetView zoomScale="110" zoomScaleNormal="110" zoomScalePageLayoutView="110" workbookViewId="0">
      <selection activeCell="D18" sqref="D18"/>
    </sheetView>
  </sheetViews>
  <sheetFormatPr baseColWidth="10" defaultRowHeight="14" x14ac:dyDescent="0"/>
  <cols>
    <col min="1" max="1" width="6.1640625" customWidth="1"/>
    <col min="2" max="2" width="74.6640625" customWidth="1"/>
    <col min="3" max="3" width="18" customWidth="1"/>
    <col min="5" max="5" width="3.1640625" bestFit="1" customWidth="1"/>
    <col min="6" max="6" width="11" customWidth="1"/>
    <col min="7" max="7" width="10.6640625" customWidth="1"/>
    <col min="8" max="8" width="12.33203125" customWidth="1"/>
    <col min="9" max="9" width="12.5" customWidth="1"/>
    <col min="10" max="10" width="15.6640625" customWidth="1"/>
  </cols>
  <sheetData>
    <row r="1" spans="1:10" ht="69" customHeight="1">
      <c r="A1" s="86" t="s">
        <v>0</v>
      </c>
      <c r="B1" s="87"/>
      <c r="C1" s="87"/>
      <c r="D1" s="87"/>
      <c r="E1" s="88"/>
      <c r="F1" s="27" t="s">
        <v>1</v>
      </c>
      <c r="G1" s="27" t="s">
        <v>2</v>
      </c>
      <c r="H1" s="28" t="s">
        <v>3</v>
      </c>
      <c r="I1" s="29" t="s">
        <v>4</v>
      </c>
      <c r="J1" s="27" t="s">
        <v>5</v>
      </c>
    </row>
    <row r="2" spans="1:10">
      <c r="A2" s="1">
        <v>1</v>
      </c>
      <c r="B2" s="77" t="s">
        <v>6</v>
      </c>
      <c r="D2" s="12" t="e">
        <f>err</f>
        <v>#NAME?</v>
      </c>
      <c r="E2" s="1">
        <v>1</v>
      </c>
      <c r="F2" s="30"/>
      <c r="G2" s="30"/>
      <c r="H2" s="30"/>
      <c r="I2" s="30"/>
      <c r="J2" s="30"/>
    </row>
    <row r="3" spans="1:10">
      <c r="A3" s="1">
        <v>2</v>
      </c>
      <c r="B3" s="77" t="s">
        <v>51</v>
      </c>
      <c r="D3" s="84" t="e">
        <f>err</f>
        <v>#NAME?</v>
      </c>
      <c r="E3" s="1">
        <v>2</v>
      </c>
      <c r="F3" s="24"/>
      <c r="G3" s="24"/>
      <c r="H3" s="24"/>
      <c r="I3" s="24"/>
      <c r="J3" s="24"/>
    </row>
    <row r="4" spans="1:10">
      <c r="A4" s="2" t="s">
        <v>11</v>
      </c>
      <c r="B4" s="77" t="s">
        <v>7</v>
      </c>
      <c r="C4" s="3" t="s">
        <v>8</v>
      </c>
      <c r="D4" s="10">
        <f>SUM(F2:F58585)</f>
        <v>0</v>
      </c>
      <c r="E4" s="5">
        <v>3</v>
      </c>
      <c r="F4" s="25"/>
      <c r="G4" s="25"/>
      <c r="H4" s="25"/>
      <c r="I4" s="25"/>
      <c r="J4" s="25"/>
    </row>
    <row r="5" spans="1:10">
      <c r="A5" s="2" t="s">
        <v>14</v>
      </c>
      <c r="B5" s="77" t="s">
        <v>9</v>
      </c>
      <c r="C5" s="3" t="s">
        <v>10</v>
      </c>
      <c r="D5" s="10">
        <f>SUM(G2:G58586)</f>
        <v>0</v>
      </c>
      <c r="E5" s="5">
        <v>4</v>
      </c>
      <c r="F5" s="25"/>
      <c r="G5" s="25"/>
      <c r="H5" s="25"/>
      <c r="I5" s="25"/>
      <c r="J5" s="25"/>
    </row>
    <row r="6" spans="1:10">
      <c r="A6" s="2" t="s">
        <v>16</v>
      </c>
      <c r="B6" s="77" t="s">
        <v>12</v>
      </c>
      <c r="C6" s="3" t="s">
        <v>13</v>
      </c>
      <c r="D6" s="10">
        <f>SUM(D4:D5)</f>
        <v>0</v>
      </c>
      <c r="E6" s="5">
        <v>5</v>
      </c>
      <c r="F6" s="25"/>
      <c r="G6" s="25"/>
      <c r="H6" s="25"/>
      <c r="I6" s="25"/>
      <c r="J6" s="25"/>
    </row>
    <row r="7" spans="1:10">
      <c r="A7" s="2" t="s">
        <v>18</v>
      </c>
      <c r="B7" s="77" t="s">
        <v>91</v>
      </c>
      <c r="C7" s="3" t="s">
        <v>15</v>
      </c>
      <c r="D7" s="10">
        <f>SUM(H2:H58588)</f>
        <v>0</v>
      </c>
      <c r="E7" s="5">
        <v>6</v>
      </c>
      <c r="F7" s="25"/>
      <c r="G7" s="25"/>
      <c r="H7" s="25"/>
      <c r="I7" s="25"/>
      <c r="J7" s="25"/>
    </row>
    <row r="8" spans="1:10" ht="15" thickBot="1">
      <c r="A8" s="2" t="s">
        <v>21</v>
      </c>
      <c r="B8" s="78" t="s">
        <v>17</v>
      </c>
      <c r="C8" s="3" t="s">
        <v>53</v>
      </c>
      <c r="D8" s="10">
        <f>MAX(D6-D7,0)</f>
        <v>0</v>
      </c>
      <c r="E8" s="5">
        <v>7</v>
      </c>
      <c r="F8" s="25"/>
      <c r="G8" s="25"/>
      <c r="H8" s="25"/>
      <c r="I8" s="25"/>
      <c r="J8" s="25"/>
    </row>
    <row r="9" spans="1:10" ht="15" thickBot="1">
      <c r="A9" s="2" t="s">
        <v>23</v>
      </c>
      <c r="B9" s="78" t="s">
        <v>19</v>
      </c>
      <c r="C9" s="7" t="s">
        <v>20</v>
      </c>
      <c r="D9" s="19">
        <f>IF(D8&gt;4000,4000,D8)</f>
        <v>0</v>
      </c>
      <c r="E9" s="5">
        <v>8</v>
      </c>
      <c r="F9" s="25"/>
      <c r="G9" s="25"/>
      <c r="H9" s="25"/>
      <c r="I9" s="25"/>
      <c r="J9" s="25"/>
    </row>
    <row r="10" spans="1:10">
      <c r="A10" s="2" t="s">
        <v>25</v>
      </c>
      <c r="B10" s="78" t="s">
        <v>22</v>
      </c>
      <c r="C10" s="3" t="s">
        <v>54</v>
      </c>
      <c r="D10" s="10">
        <f>D8-D9</f>
        <v>0</v>
      </c>
      <c r="E10" s="5">
        <v>9</v>
      </c>
      <c r="F10" s="25"/>
      <c r="G10" s="25"/>
      <c r="H10" s="25"/>
      <c r="I10" s="25"/>
      <c r="J10" s="25"/>
    </row>
    <row r="11" spans="1:10">
      <c r="A11" s="2" t="s">
        <v>28</v>
      </c>
      <c r="B11" s="78" t="s">
        <v>24</v>
      </c>
      <c r="C11" s="3" t="s">
        <v>55</v>
      </c>
      <c r="D11" s="10">
        <f>MAX((D7-D6),0)</f>
        <v>0</v>
      </c>
      <c r="E11" s="5">
        <v>10</v>
      </c>
      <c r="F11" s="25"/>
      <c r="G11" s="25"/>
      <c r="H11" s="25"/>
      <c r="I11" s="25"/>
      <c r="J11" s="25"/>
    </row>
    <row r="12" spans="1:10">
      <c r="A12" s="8" t="s">
        <v>30</v>
      </c>
      <c r="B12" s="79" t="s">
        <v>26</v>
      </c>
      <c r="C12" s="3" t="s">
        <v>27</v>
      </c>
      <c r="D12" s="10">
        <f>SUM(I2:I58593)</f>
        <v>0</v>
      </c>
      <c r="E12" s="1">
        <v>11</v>
      </c>
      <c r="F12" s="25"/>
      <c r="G12" s="25"/>
      <c r="H12" s="25"/>
      <c r="I12" s="25"/>
      <c r="J12" s="25"/>
    </row>
    <row r="13" spans="1:10">
      <c r="A13" s="2" t="s">
        <v>32</v>
      </c>
      <c r="B13" s="78" t="s">
        <v>29</v>
      </c>
      <c r="C13" s="3" t="s">
        <v>56</v>
      </c>
      <c r="D13" s="10">
        <f>SUM(D11:D12)</f>
        <v>0</v>
      </c>
      <c r="E13" s="5">
        <v>12</v>
      </c>
      <c r="F13" s="25"/>
      <c r="G13" s="25"/>
      <c r="H13" s="25"/>
      <c r="I13" s="25"/>
      <c r="J13" s="25"/>
    </row>
    <row r="14" spans="1:10">
      <c r="A14" s="2" t="s">
        <v>35</v>
      </c>
      <c r="B14" s="78" t="s">
        <v>31</v>
      </c>
      <c r="C14" s="3" t="s">
        <v>57</v>
      </c>
      <c r="D14" s="10">
        <f>MAX(D13-D10,0)</f>
        <v>0</v>
      </c>
      <c r="E14" s="5">
        <v>13</v>
      </c>
      <c r="F14" s="25"/>
      <c r="G14" s="25"/>
      <c r="H14" s="25"/>
      <c r="I14" s="25"/>
      <c r="J14" s="25"/>
    </row>
    <row r="15" spans="1:10" ht="15" thickBot="1">
      <c r="A15" s="2" t="s">
        <v>38</v>
      </c>
      <c r="B15" s="78" t="s">
        <v>33</v>
      </c>
      <c r="C15" s="3" t="s">
        <v>34</v>
      </c>
      <c r="D15" s="10">
        <f>SUM(J2:J58593)</f>
        <v>0</v>
      </c>
      <c r="E15" s="5">
        <v>14</v>
      </c>
      <c r="F15" s="25"/>
      <c r="G15" s="25"/>
      <c r="H15" s="25"/>
      <c r="I15" s="25"/>
      <c r="J15" s="25"/>
    </row>
    <row r="16" spans="1:10" ht="15" thickBot="1">
      <c r="A16" s="2" t="s">
        <v>40</v>
      </c>
      <c r="B16" s="79" t="s">
        <v>36</v>
      </c>
      <c r="C16" s="11" t="s">
        <v>37</v>
      </c>
      <c r="D16" s="19">
        <f>SUM(D14:D15)</f>
        <v>0</v>
      </c>
      <c r="E16" s="5">
        <v>15</v>
      </c>
      <c r="F16" s="25"/>
      <c r="G16" s="25"/>
      <c r="H16" s="25"/>
      <c r="I16" s="25"/>
      <c r="J16" s="25"/>
    </row>
    <row r="17" spans="1:10">
      <c r="A17" s="2"/>
      <c r="B17" s="83" t="s">
        <v>100</v>
      </c>
      <c r="F17" s="25"/>
      <c r="G17" s="25"/>
      <c r="H17" s="25"/>
      <c r="I17" s="25"/>
      <c r="J17" s="25"/>
    </row>
    <row r="18" spans="1:10">
      <c r="A18" s="2"/>
      <c r="B18" s="78" t="s">
        <v>49</v>
      </c>
      <c r="D18" s="85" t="e">
        <f>err</f>
        <v>#NAME?</v>
      </c>
      <c r="E18" s="1"/>
      <c r="F18" s="25"/>
      <c r="G18" s="25"/>
      <c r="H18" s="25"/>
      <c r="I18" s="25"/>
      <c r="J18" s="25"/>
    </row>
    <row r="19" spans="1:10">
      <c r="A19" s="2"/>
      <c r="B19" s="78" t="s">
        <v>52</v>
      </c>
      <c r="D19" s="23" t="e">
        <f>DATEDIF(D18,"12/31/"&amp;D3,"Y")</f>
        <v>#NAME?</v>
      </c>
      <c r="E19" s="1"/>
      <c r="F19" s="25"/>
      <c r="G19" s="25"/>
      <c r="H19" s="25"/>
      <c r="I19" s="25"/>
      <c r="J19" s="25"/>
    </row>
    <row r="20" spans="1:10">
      <c r="A20" s="2"/>
      <c r="B20" s="78" t="s">
        <v>41</v>
      </c>
      <c r="D20" s="12" t="e">
        <f>err</f>
        <v>#NAME?</v>
      </c>
      <c r="E20" s="1"/>
      <c r="F20" s="25"/>
      <c r="G20" s="25"/>
      <c r="H20" s="25"/>
      <c r="I20" s="25"/>
      <c r="J20" s="25"/>
    </row>
    <row r="21" spans="1:10">
      <c r="A21" s="2"/>
      <c r="B21" s="78" t="s">
        <v>94</v>
      </c>
      <c r="D21" s="12" t="e">
        <f>err</f>
        <v>#NAME?</v>
      </c>
      <c r="E21" s="1"/>
      <c r="F21" s="25"/>
      <c r="G21" s="25"/>
      <c r="H21" s="25"/>
      <c r="I21" s="25"/>
      <c r="J21" s="25"/>
    </row>
    <row r="22" spans="1:10">
      <c r="A22" s="2"/>
      <c r="B22" s="78" t="s">
        <v>99</v>
      </c>
      <c r="D22" s="12" t="e">
        <f>err</f>
        <v>#NAME?</v>
      </c>
      <c r="E22" s="1"/>
      <c r="F22" s="25"/>
      <c r="G22" s="25"/>
      <c r="H22" s="25"/>
      <c r="I22" s="25"/>
      <c r="J22" s="25"/>
    </row>
    <row r="23" spans="1:10" ht="15" thickBot="1">
      <c r="A23" s="2"/>
      <c r="B23" s="78" t="s">
        <v>93</v>
      </c>
      <c r="D23" s="12" t="e">
        <f>err</f>
        <v>#NAME?</v>
      </c>
      <c r="E23" s="1"/>
      <c r="F23" s="25"/>
      <c r="G23" s="25"/>
      <c r="H23" s="25"/>
      <c r="I23" s="25"/>
      <c r="J23" s="25"/>
    </row>
    <row r="24" spans="1:10" ht="15" thickBot="1">
      <c r="A24" s="2"/>
      <c r="B24" s="80" t="s">
        <v>92</v>
      </c>
      <c r="C24" s="82" t="e">
        <f>IF(D24="YES!","No refundable AOC :-(","")</f>
        <v>#NAME?</v>
      </c>
      <c r="D24" s="13" t="e">
        <f>IF(AND(D2="Y",OR(D19&lt;18,AND(D19=18,D20="Y"),AND(D19&gt;18,D19&lt;24,D23="Y",D20="Y")),D22="Y",D21="N"),"YES!","No")</f>
        <v>#NAME?</v>
      </c>
      <c r="E24" s="1"/>
      <c r="F24" s="25"/>
      <c r="G24" s="25"/>
      <c r="H24" s="25"/>
      <c r="I24" s="25"/>
      <c r="J24" s="25"/>
    </row>
    <row r="25" spans="1:10">
      <c r="A25" s="2"/>
      <c r="B25" s="78" t="s">
        <v>39</v>
      </c>
      <c r="D25" s="12" t="e">
        <f>err</f>
        <v>#NAME?</v>
      </c>
      <c r="E25" s="1"/>
      <c r="F25" s="25"/>
      <c r="G25" s="25"/>
      <c r="H25" s="25"/>
      <c r="I25" s="25"/>
      <c r="J25" s="25"/>
    </row>
    <row r="26" spans="1:10" ht="15" thickBot="1">
      <c r="A26" s="2"/>
      <c r="B26" s="78" t="s">
        <v>95</v>
      </c>
      <c r="D26" s="12" t="e">
        <f>err</f>
        <v>#NAME?</v>
      </c>
      <c r="E26" s="1"/>
      <c r="F26" s="25"/>
      <c r="G26" s="25"/>
      <c r="H26" s="25"/>
      <c r="I26" s="25"/>
      <c r="J26" s="25"/>
    </row>
    <row r="27" spans="1:10" ht="15" thickBot="1">
      <c r="A27" s="2"/>
      <c r="B27" s="80" t="s">
        <v>42</v>
      </c>
      <c r="C27" s="82" t="e">
        <f>IF(D27="YES!","Complete Form 8615","")</f>
        <v>#NAME?</v>
      </c>
      <c r="D27" s="13" t="e">
        <f>IF(AND(D2="N",(D16+D25)&gt;=2100,D26="Y",OR(D19&lt;18,AND(D19=18,D20="Y"),AND(D19&gt;18,D19&lt;24,D23="Y",D20="Y")),D22="Y",D21="N"),"YES!","No")</f>
        <v>#NAME?</v>
      </c>
      <c r="E27" s="1"/>
      <c r="F27" s="25"/>
      <c r="G27" s="25"/>
      <c r="H27" s="25"/>
      <c r="I27" s="25"/>
      <c r="J27" s="25"/>
    </row>
    <row r="28" spans="1:10" ht="15" thickBot="1">
      <c r="A28" s="2"/>
      <c r="B28" s="78" t="s">
        <v>43</v>
      </c>
      <c r="C28" t="s">
        <v>44</v>
      </c>
      <c r="D28" s="12" t="e">
        <f>err</f>
        <v>#NAME?</v>
      </c>
      <c r="E28" s="1"/>
      <c r="F28" s="25"/>
      <c r="G28" s="25"/>
      <c r="H28" s="25"/>
      <c r="I28" s="25"/>
      <c r="J28" s="25"/>
    </row>
    <row r="29" spans="1:10" ht="15" thickBot="1">
      <c r="A29" s="2"/>
      <c r="B29" s="81" t="s">
        <v>45</v>
      </c>
      <c r="C29" s="82" t="e">
        <f>IF(D29="YES!","SEE NOTE 2!","")</f>
        <v>#NAME?</v>
      </c>
      <c r="D29" s="13" t="e">
        <f>IF(AND(D2="N",D16&gt;0,D28&lt;1500),"YES!","No")</f>
        <v>#NAME?</v>
      </c>
      <c r="E29" s="1"/>
      <c r="F29" s="25"/>
      <c r="G29" s="25"/>
      <c r="H29" s="25"/>
      <c r="I29" s="25"/>
      <c r="J29" s="25"/>
    </row>
    <row r="30" spans="1:10">
      <c r="A30" s="2"/>
      <c r="B30" s="6"/>
      <c r="F30" s="26"/>
      <c r="G30" s="26"/>
      <c r="H30" s="26"/>
      <c r="I30" s="26"/>
      <c r="J30" s="26"/>
    </row>
    <row r="31" spans="1:10">
      <c r="A31" s="2"/>
      <c r="B31" s="9"/>
      <c r="F31" s="14"/>
      <c r="G31" s="14"/>
      <c r="H31" s="14"/>
      <c r="I31" s="14"/>
      <c r="J31" s="14"/>
    </row>
    <row r="32" spans="1:10">
      <c r="A32" s="2" t="s">
        <v>46</v>
      </c>
      <c r="B32" s="15" t="s">
        <v>47</v>
      </c>
      <c r="C32" s="15"/>
      <c r="D32" s="15"/>
      <c r="F32" s="14"/>
      <c r="G32" s="14"/>
      <c r="H32" s="14"/>
      <c r="I32" s="14"/>
      <c r="J32" s="14"/>
    </row>
    <row r="33" spans="1:10">
      <c r="A33" s="2"/>
      <c r="F33" s="14"/>
      <c r="G33" s="14"/>
      <c r="H33" s="14"/>
      <c r="I33" s="14"/>
      <c r="J33" s="14"/>
    </row>
    <row r="34" spans="1:10" ht="58" customHeight="1">
      <c r="A34" s="16" t="s">
        <v>48</v>
      </c>
      <c r="B34" s="91" t="e">
        <f>IF(D29="YES!","The procedure is more complex when scholarship conversion to income is being used to claim the credit and there is less than $1500 of tax liability and the taxpayer is not the student.  Claim $2000 per student or an amount of AOC (limit $4000) per "&amp;"student that will result in the nonrefundable portion eliminating all tax on Line 15 of the return, either singly or in combination with other student dependents.  When the tax on Line 15 of the return is $1200 or less, always claim the first $2000 of "&amp;"the AOC credit per student but only claim the remaining $2000 of the credit to the degree it does not result in an increase in federal tax on the return of any student dependent or trigger kiddie tax.  When the taxpayer is the student, take the "&amp;"full amount possible.","&lt;does not apply&gt;")</f>
        <v>#NAME?</v>
      </c>
      <c r="C34" s="92"/>
      <c r="D34" s="92"/>
      <c r="E34" s="93"/>
      <c r="F34" s="93"/>
      <c r="G34" s="93"/>
      <c r="H34" s="93"/>
      <c r="I34" s="93"/>
      <c r="J34" s="93"/>
    </row>
    <row r="35" spans="1:10">
      <c r="F35" s="14"/>
      <c r="G35" s="14"/>
      <c r="H35" s="14"/>
      <c r="I35" s="14"/>
      <c r="J35" s="14"/>
    </row>
    <row r="36" spans="1:10" ht="28" customHeight="1">
      <c r="B36" s="89" t="s">
        <v>96</v>
      </c>
      <c r="C36" s="90"/>
      <c r="D36" s="90"/>
      <c r="E36" s="20"/>
    </row>
  </sheetData>
  <mergeCells count="3">
    <mergeCell ref="A1:E1"/>
    <mergeCell ref="B34:J34"/>
    <mergeCell ref="B36:D36"/>
  </mergeCells>
  <pageMargins left="0.75" right="0.75" top="1" bottom="1" header="0.5" footer="0.5"/>
  <pageSetup scale="48" orientation="portrait" horizontalDpi="4294967292" verticalDpi="4294967292"/>
  <extLst>
    <ext xmlns:mx="http://schemas.microsoft.com/office/mac/excel/2008/main" uri="{64002731-A6B0-56B0-2670-7721B7C09600}">
      <mx:PLV Mode="0" OnePage="0" WScale="10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zoomScale="110" zoomScaleNormal="110" zoomScalePageLayoutView="110" workbookViewId="0">
      <selection activeCell="F6" sqref="F6"/>
    </sheetView>
  </sheetViews>
  <sheetFormatPr baseColWidth="10" defaultRowHeight="14" x14ac:dyDescent="0"/>
  <cols>
    <col min="1" max="1" width="11.6640625" style="34" customWidth="1"/>
    <col min="2" max="14" width="10.83203125" style="18"/>
    <col min="15" max="15" width="7.33203125" style="71" bestFit="1" customWidth="1"/>
    <col min="16" max="16384" width="10.83203125" style="18"/>
  </cols>
  <sheetData>
    <row r="1" spans="1:15" ht="15">
      <c r="C1" s="95" t="s">
        <v>63</v>
      </c>
      <c r="D1" s="95"/>
      <c r="E1" s="95"/>
      <c r="F1" s="95"/>
      <c r="G1" s="95"/>
      <c r="H1" s="95"/>
      <c r="I1" s="95"/>
      <c r="J1" s="95"/>
      <c r="K1" s="95"/>
      <c r="L1" s="95"/>
      <c r="M1" s="95"/>
    </row>
    <row r="2" spans="1:15" ht="16" thickBot="1">
      <c r="C2" s="35"/>
      <c r="D2" s="35"/>
      <c r="E2" s="35"/>
      <c r="F2" s="35"/>
      <c r="G2" s="35"/>
      <c r="H2" s="35"/>
      <c r="I2" s="35"/>
      <c r="J2" s="35"/>
      <c r="K2" s="35"/>
      <c r="L2" s="35"/>
    </row>
    <row r="3" spans="1:15" ht="16" thickBot="1">
      <c r="A3" s="94" t="s">
        <v>75</v>
      </c>
      <c r="B3" s="96" t="s">
        <v>37</v>
      </c>
      <c r="C3" s="97"/>
      <c r="D3" s="96" t="s">
        <v>73</v>
      </c>
      <c r="E3" s="94" t="s">
        <v>74</v>
      </c>
      <c r="F3" s="94"/>
      <c r="G3" s="94"/>
      <c r="H3" s="94"/>
      <c r="I3" s="94"/>
      <c r="J3" s="94"/>
      <c r="K3" s="94"/>
      <c r="L3" s="94"/>
      <c r="M3" s="94"/>
      <c r="N3" s="94"/>
      <c r="O3" s="60"/>
    </row>
    <row r="4" spans="1:15" ht="16" thickBot="1">
      <c r="A4" s="94"/>
      <c r="B4" s="97"/>
      <c r="C4" s="97"/>
      <c r="D4" s="98"/>
      <c r="E4" s="99" t="s">
        <v>64</v>
      </c>
      <c r="F4" s="100"/>
      <c r="G4" s="99" t="s">
        <v>65</v>
      </c>
      <c r="H4" s="100"/>
      <c r="I4" s="99" t="s">
        <v>66</v>
      </c>
      <c r="J4" s="100"/>
      <c r="K4" s="94" t="s">
        <v>67</v>
      </c>
      <c r="L4" s="94"/>
      <c r="M4" s="94"/>
      <c r="N4" s="94"/>
      <c r="O4" s="60"/>
    </row>
    <row r="5" spans="1:15" ht="16" thickBot="1">
      <c r="A5" s="94"/>
      <c r="B5" s="36" t="s">
        <v>68</v>
      </c>
      <c r="C5" s="36" t="s">
        <v>69</v>
      </c>
      <c r="D5" s="98"/>
      <c r="E5" s="37" t="s">
        <v>70</v>
      </c>
      <c r="F5" s="38" t="s">
        <v>71</v>
      </c>
      <c r="G5" s="37" t="s">
        <v>70</v>
      </c>
      <c r="H5" s="38" t="s">
        <v>71</v>
      </c>
      <c r="I5" s="37" t="s">
        <v>70</v>
      </c>
      <c r="J5" s="38" t="s">
        <v>71</v>
      </c>
      <c r="K5" s="39" t="s">
        <v>64</v>
      </c>
      <c r="L5" s="39" t="str">
        <f>F5</f>
        <v>State</v>
      </c>
      <c r="M5" s="39" t="str">
        <f>G5</f>
        <v>Federal</v>
      </c>
      <c r="N5" s="40" t="s">
        <v>72</v>
      </c>
      <c r="O5" s="60"/>
    </row>
    <row r="6" spans="1:15">
      <c r="A6" s="41" t="s">
        <v>58</v>
      </c>
      <c r="B6" s="44">
        <f>MAX('AOC1'!D7+'AOC1'!D12-'AOC1'!D6,0)</f>
        <v>0</v>
      </c>
      <c r="C6" s="44">
        <f>MAX('AOC2'!D7+'AOC2'!D12-'AOC2'!D6,0)</f>
        <v>0</v>
      </c>
      <c r="D6" s="45">
        <f>MIN(MAX('AOC1'!D6-'AOC1'!D7-'AOC1'!D12,0),4000)+MIN(MAX('AOC2'!D6-'AOC2'!D7-'AOC2'!D12,0),4000)</f>
        <v>0</v>
      </c>
      <c r="E6" s="46"/>
      <c r="F6" s="47"/>
      <c r="G6" s="48"/>
      <c r="H6" s="47"/>
      <c r="I6" s="48"/>
      <c r="J6" s="49"/>
      <c r="K6" s="50">
        <f>E6+F6</f>
        <v>0</v>
      </c>
      <c r="L6" s="51">
        <f>G6+H6</f>
        <v>0</v>
      </c>
      <c r="M6" s="52">
        <f>I6+J6</f>
        <v>0</v>
      </c>
      <c r="N6" s="33">
        <f>K6+L6+M6</f>
        <v>0</v>
      </c>
      <c r="O6" s="60" t="str">
        <f>IF(N6=MAX(N$6:N$10),"&lt;-- BEST",N6-MAX(N$6:N$10))</f>
        <v>&lt;-- BEST</v>
      </c>
    </row>
    <row r="7" spans="1:15">
      <c r="A7" s="42" t="s">
        <v>60</v>
      </c>
      <c r="B7" s="53"/>
      <c r="C7" s="53"/>
      <c r="D7" s="54"/>
      <c r="E7" s="55"/>
      <c r="F7" s="56"/>
      <c r="G7" s="57"/>
      <c r="H7" s="56"/>
      <c r="I7" s="57"/>
      <c r="J7" s="58"/>
      <c r="K7" s="59">
        <f t="shared" ref="K7:K10" si="0">E7+F7</f>
        <v>0</v>
      </c>
      <c r="L7" s="60">
        <f t="shared" ref="L7:L10" si="1">G7+H7</f>
        <v>0</v>
      </c>
      <c r="M7" s="61">
        <f t="shared" ref="M7:M10" si="2">I7+J7</f>
        <v>0</v>
      </c>
      <c r="N7" s="31">
        <f t="shared" ref="N7:N10" si="3">K7+L7+M7</f>
        <v>0</v>
      </c>
      <c r="O7" s="60" t="str">
        <f t="shared" ref="O7:O10" si="4">IF(N7=MAX(N$6:N$10),"&lt;-- BEST",N7-MAX(N$6:N$10))</f>
        <v>&lt;-- BEST</v>
      </c>
    </row>
    <row r="8" spans="1:15">
      <c r="A8" s="42" t="s">
        <v>61</v>
      </c>
      <c r="B8" s="53"/>
      <c r="C8" s="53"/>
      <c r="D8" s="54"/>
      <c r="E8" s="55"/>
      <c r="F8" s="56"/>
      <c r="G8" s="57"/>
      <c r="H8" s="56"/>
      <c r="I8" s="57"/>
      <c r="J8" s="58"/>
      <c r="K8" s="59">
        <f t="shared" si="0"/>
        <v>0</v>
      </c>
      <c r="L8" s="60">
        <f t="shared" si="1"/>
        <v>0</v>
      </c>
      <c r="M8" s="61">
        <f t="shared" si="2"/>
        <v>0</v>
      </c>
      <c r="N8" s="31">
        <f t="shared" si="3"/>
        <v>0</v>
      </c>
      <c r="O8" s="60" t="str">
        <f t="shared" si="4"/>
        <v>&lt;-- BEST</v>
      </c>
    </row>
    <row r="9" spans="1:15">
      <c r="A9" s="42" t="s">
        <v>62</v>
      </c>
      <c r="B9" s="53"/>
      <c r="C9" s="53"/>
      <c r="D9" s="54"/>
      <c r="E9" s="55"/>
      <c r="F9" s="56"/>
      <c r="G9" s="57"/>
      <c r="H9" s="56"/>
      <c r="I9" s="57"/>
      <c r="J9" s="58"/>
      <c r="K9" s="59">
        <f t="shared" si="0"/>
        <v>0</v>
      </c>
      <c r="L9" s="60">
        <f t="shared" si="1"/>
        <v>0</v>
      </c>
      <c r="M9" s="61">
        <f t="shared" si="2"/>
        <v>0</v>
      </c>
      <c r="N9" s="31">
        <f t="shared" si="3"/>
        <v>0</v>
      </c>
      <c r="O9" s="60" t="str">
        <f t="shared" si="4"/>
        <v>&lt;-- BEST</v>
      </c>
    </row>
    <row r="10" spans="1:15" ht="15" thickBot="1">
      <c r="A10" s="43" t="s">
        <v>59</v>
      </c>
      <c r="B10" s="62">
        <f>'AOC1'!D16</f>
        <v>0</v>
      </c>
      <c r="C10" s="62">
        <f>'AOC2'!D16</f>
        <v>0</v>
      </c>
      <c r="D10" s="63">
        <f>'AOC1'!D9+'AOC2'!D9</f>
        <v>0</v>
      </c>
      <c r="E10" s="64"/>
      <c r="F10" s="65"/>
      <c r="G10" s="66"/>
      <c r="H10" s="65"/>
      <c r="I10" s="66"/>
      <c r="J10" s="67"/>
      <c r="K10" s="68">
        <f t="shared" si="0"/>
        <v>0</v>
      </c>
      <c r="L10" s="69">
        <f t="shared" si="1"/>
        <v>0</v>
      </c>
      <c r="M10" s="70">
        <f t="shared" si="2"/>
        <v>0</v>
      </c>
      <c r="N10" s="32">
        <f t="shared" si="3"/>
        <v>0</v>
      </c>
      <c r="O10" s="60" t="str">
        <f t="shared" si="4"/>
        <v>&lt;-- BEST</v>
      </c>
    </row>
    <row r="11" spans="1:15">
      <c r="B11" s="71"/>
      <c r="C11" s="71"/>
      <c r="D11" s="71"/>
      <c r="E11" s="71"/>
      <c r="F11" s="71"/>
      <c r="G11" s="71"/>
      <c r="H11" s="72"/>
      <c r="I11" s="72"/>
      <c r="J11" s="73"/>
      <c r="K11" s="72"/>
      <c r="L11" s="72"/>
      <c r="M11" s="72"/>
    </row>
    <row r="12" spans="1:15">
      <c r="B12" s="71"/>
      <c r="C12" s="71"/>
      <c r="D12" s="71"/>
      <c r="E12" s="71"/>
      <c r="F12" s="71"/>
      <c r="G12" s="71"/>
      <c r="H12" s="71"/>
      <c r="I12" s="71"/>
      <c r="J12" s="71"/>
      <c r="K12" s="71"/>
      <c r="L12" s="71"/>
      <c r="M12" s="71"/>
    </row>
    <row r="13" spans="1:15">
      <c r="B13" s="71"/>
      <c r="C13" s="71"/>
      <c r="D13" s="71"/>
      <c r="E13" s="71"/>
      <c r="F13" s="71"/>
      <c r="G13" s="71"/>
      <c r="H13" s="71"/>
      <c r="I13" s="71"/>
      <c r="J13" s="71"/>
      <c r="K13" s="71"/>
      <c r="L13" s="71"/>
      <c r="M13" s="71"/>
    </row>
    <row r="14" spans="1:15">
      <c r="B14" s="71"/>
      <c r="C14" s="71"/>
      <c r="D14" s="71"/>
      <c r="E14" s="71"/>
      <c r="F14" s="71"/>
      <c r="G14" s="71"/>
      <c r="H14" s="71"/>
      <c r="I14" s="71"/>
      <c r="J14" s="71"/>
      <c r="K14" s="71"/>
      <c r="L14" s="71"/>
      <c r="M14" s="71"/>
    </row>
    <row r="15" spans="1:15">
      <c r="B15" s="71"/>
      <c r="C15" s="71"/>
      <c r="D15" s="71"/>
      <c r="E15" s="71"/>
      <c r="F15" s="71"/>
      <c r="G15" s="71"/>
      <c r="H15" s="71"/>
      <c r="I15" s="71"/>
      <c r="J15" s="71"/>
      <c r="K15" s="71"/>
      <c r="L15" s="71"/>
      <c r="M15" s="71"/>
    </row>
    <row r="16" spans="1:15">
      <c r="B16" s="71"/>
      <c r="C16" s="71"/>
      <c r="D16" s="71"/>
      <c r="E16" s="71"/>
      <c r="F16" s="71"/>
      <c r="G16" s="71"/>
      <c r="H16" s="71"/>
      <c r="I16" s="71"/>
      <c r="J16" s="71"/>
      <c r="K16" s="71"/>
      <c r="L16" s="71"/>
      <c r="M16" s="71"/>
    </row>
    <row r="17" spans="2:13">
      <c r="B17" s="71"/>
      <c r="C17" s="71"/>
      <c r="D17" s="71"/>
      <c r="E17" s="71"/>
      <c r="F17" s="71"/>
      <c r="G17" s="71"/>
      <c r="H17" s="71"/>
      <c r="I17" s="71"/>
      <c r="J17" s="71"/>
      <c r="K17" s="71"/>
      <c r="L17" s="71"/>
      <c r="M17" s="71"/>
    </row>
    <row r="18" spans="2:13">
      <c r="B18" s="71"/>
      <c r="C18" s="71"/>
      <c r="D18" s="71"/>
      <c r="E18" s="71"/>
      <c r="F18" s="71"/>
      <c r="G18" s="71"/>
      <c r="H18" s="71"/>
      <c r="I18" s="71"/>
      <c r="J18" s="71"/>
      <c r="K18" s="71"/>
      <c r="L18" s="71"/>
      <c r="M18" s="71"/>
    </row>
    <row r="19" spans="2:13">
      <c r="B19" s="71"/>
      <c r="C19" s="71"/>
      <c r="D19" s="71"/>
      <c r="E19" s="71"/>
      <c r="F19" s="71"/>
      <c r="G19" s="71"/>
      <c r="H19" s="71"/>
      <c r="I19" s="71"/>
      <c r="J19" s="71"/>
      <c r="K19" s="71"/>
      <c r="L19" s="71"/>
      <c r="M19" s="71"/>
    </row>
    <row r="20" spans="2:13">
      <c r="B20" s="71"/>
      <c r="C20" s="71"/>
      <c r="D20" s="71"/>
      <c r="E20" s="71"/>
      <c r="F20" s="71"/>
      <c r="G20" s="71"/>
      <c r="H20" s="71"/>
      <c r="I20" s="71"/>
      <c r="J20" s="71"/>
      <c r="K20" s="71"/>
      <c r="L20" s="71"/>
      <c r="M20" s="71"/>
    </row>
    <row r="21" spans="2:13">
      <c r="B21" s="71"/>
      <c r="C21" s="71"/>
      <c r="D21" s="71"/>
      <c r="E21" s="71"/>
      <c r="F21" s="71"/>
      <c r="G21" s="71"/>
      <c r="H21" s="71"/>
      <c r="I21" s="71"/>
      <c r="J21" s="71"/>
      <c r="K21" s="71"/>
      <c r="L21" s="71"/>
      <c r="M21" s="71"/>
    </row>
    <row r="22" spans="2:13">
      <c r="B22" s="71"/>
      <c r="C22" s="71"/>
      <c r="D22" s="71"/>
      <c r="E22" s="71"/>
      <c r="F22" s="71"/>
      <c r="G22" s="71"/>
      <c r="H22" s="71"/>
      <c r="I22" s="71"/>
      <c r="J22" s="71"/>
      <c r="K22" s="71"/>
      <c r="L22" s="71"/>
      <c r="M22" s="71"/>
    </row>
    <row r="23" spans="2:13">
      <c r="B23" s="71"/>
      <c r="C23" s="71"/>
      <c r="D23" s="71"/>
      <c r="E23" s="71"/>
      <c r="F23" s="71"/>
      <c r="G23" s="71"/>
      <c r="H23" s="71"/>
      <c r="I23" s="71"/>
      <c r="J23" s="71"/>
      <c r="K23" s="71"/>
      <c r="L23" s="71"/>
      <c r="M23" s="71"/>
    </row>
    <row r="24" spans="2:13">
      <c r="B24" s="71"/>
      <c r="C24" s="71"/>
      <c r="D24" s="71"/>
      <c r="E24" s="71"/>
      <c r="F24" s="71"/>
      <c r="G24" s="71"/>
      <c r="H24" s="71"/>
      <c r="I24" s="71"/>
      <c r="J24" s="71"/>
      <c r="K24" s="71"/>
      <c r="L24" s="71"/>
      <c r="M24" s="71"/>
    </row>
  </sheetData>
  <mergeCells count="9">
    <mergeCell ref="A3:A5"/>
    <mergeCell ref="C1:M1"/>
    <mergeCell ref="B3:C4"/>
    <mergeCell ref="D3:D5"/>
    <mergeCell ref="E3:N3"/>
    <mergeCell ref="E4:F4"/>
    <mergeCell ref="G4:H4"/>
    <mergeCell ref="I4:J4"/>
    <mergeCell ref="K4:N4"/>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zoomScale="110" zoomScaleNormal="110" zoomScalePageLayoutView="110" workbookViewId="0">
      <selection activeCell="A7" sqref="A7"/>
    </sheetView>
  </sheetViews>
  <sheetFormatPr baseColWidth="10" defaultRowHeight="14" x14ac:dyDescent="0"/>
  <sheetData>
    <row r="1" spans="1:3">
      <c r="A1" s="21" t="s">
        <v>76</v>
      </c>
      <c r="B1" s="22"/>
      <c r="C1" s="22"/>
    </row>
    <row r="3" spans="1:3">
      <c r="A3" s="18" t="s">
        <v>77</v>
      </c>
      <c r="B3" s="18"/>
      <c r="C3" s="18"/>
    </row>
    <row r="5" spans="1:3">
      <c r="A5" t="s">
        <v>78</v>
      </c>
    </row>
    <row r="6" spans="1:3">
      <c r="A6" t="s">
        <v>50</v>
      </c>
    </row>
  </sheetData>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 x14ac:dyDescent="0"/>
  <sheetData/>
  <pageMargins left="0.75" right="0.75" top="1" bottom="1" header="0.5" footer="0.5"/>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3" sqref="A13"/>
    </sheetView>
  </sheetViews>
  <sheetFormatPr baseColWidth="10" defaultRowHeight="14" x14ac:dyDescent="0"/>
  <cols>
    <col min="1" max="1" width="11" style="74" bestFit="1" customWidth="1"/>
  </cols>
  <sheetData>
    <row r="1" spans="1:2">
      <c r="A1" s="76" t="s">
        <v>85</v>
      </c>
    </row>
    <row r="2" spans="1:2">
      <c r="A2" s="75">
        <v>43160</v>
      </c>
      <c r="B2" t="s">
        <v>79</v>
      </c>
    </row>
    <row r="3" spans="1:2">
      <c r="A3" s="74">
        <v>43507</v>
      </c>
      <c r="B3" t="s">
        <v>80</v>
      </c>
    </row>
    <row r="4" spans="1:2">
      <c r="A4" s="74">
        <v>43511</v>
      </c>
      <c r="B4" t="s">
        <v>81</v>
      </c>
    </row>
    <row r="5" spans="1:2">
      <c r="A5" s="74">
        <v>43512</v>
      </c>
      <c r="B5" t="s">
        <v>86</v>
      </c>
    </row>
    <row r="6" spans="1:2">
      <c r="A6" s="74">
        <v>43512</v>
      </c>
      <c r="B6" t="s">
        <v>87</v>
      </c>
    </row>
    <row r="7" spans="1:2">
      <c r="A7" s="74">
        <v>43524</v>
      </c>
      <c r="B7" t="s">
        <v>90</v>
      </c>
    </row>
    <row r="8" spans="1:2">
      <c r="B8" t="s">
        <v>88</v>
      </c>
    </row>
    <row r="9" spans="1:2">
      <c r="A9" s="74">
        <v>43534</v>
      </c>
      <c r="B9" t="s">
        <v>89</v>
      </c>
    </row>
    <row r="10" spans="1:2">
      <c r="B10" t="s">
        <v>98</v>
      </c>
    </row>
    <row r="11" spans="1:2">
      <c r="B11" t="s">
        <v>97</v>
      </c>
    </row>
    <row r="12" spans="1:2">
      <c r="A12" s="74">
        <v>43541</v>
      </c>
      <c r="B12" t="s">
        <v>101</v>
      </c>
    </row>
    <row r="13" spans="1:2">
      <c r="A13" s="75"/>
    </row>
    <row r="14" spans="1:2">
      <c r="A14" s="74" t="s">
        <v>82</v>
      </c>
    </row>
    <row r="15" spans="1:2">
      <c r="A15" s="74" t="s">
        <v>83</v>
      </c>
    </row>
    <row r="16" spans="1:2">
      <c r="A16" s="74" t="s">
        <v>84</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AOC1</vt:lpstr>
      <vt:lpstr>AOC2</vt:lpstr>
      <vt:lpstr>Scenarios</vt:lpstr>
      <vt:lpstr>R-NR</vt:lpstr>
      <vt:lpstr>TestCases</vt:lpstr>
      <vt:lpstr>Rev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Pauline Halgas</dc:creator>
  <cp:lastModifiedBy>Sandy Mattison</cp:lastModifiedBy>
  <cp:revision>0</cp:revision>
  <cp:lastPrinted>2019-02-16T06:50:48Z</cp:lastPrinted>
  <dcterms:created xsi:type="dcterms:W3CDTF">2015-01-16T17:48:15Z</dcterms:created>
  <dcterms:modified xsi:type="dcterms:W3CDTF">2019-03-18T04:34:50Z</dcterms:modified>
</cp:coreProperties>
</file>